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P:\common health folder\2021\Rulemaking\CY 2022 PFS FR\"/>
    </mc:Choice>
  </mc:AlternateContent>
  <xr:revisionPtr revIDLastSave="0" documentId="13_ncr:1_{6C9F466B-1133-4F4D-A3B6-0C99C9123EFF}" xr6:coauthVersionLast="47" xr6:coauthVersionMax="47" xr10:uidLastSave="{00000000-0000-0000-0000-000000000000}"/>
  <bookViews>
    <workbookView xWindow="-110" yWindow="-110" windowWidth="19420" windowHeight="10420" activeTab="2" xr2:uid="{00000000-000D-0000-FFFF-FFFF00000000}"/>
  </bookViews>
  <sheets>
    <sheet name="Allergy" sheetId="4" r:id="rId1"/>
    <sheet name="Case sample" sheetId="9" r:id="rId2"/>
    <sheet name="E&amp;M" sheetId="7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4" l="1"/>
  <c r="M7" i="4" s="1"/>
  <c r="J8" i="4"/>
  <c r="J9" i="4"/>
  <c r="J10" i="4"/>
  <c r="J11" i="4"/>
  <c r="M11" i="4" s="1"/>
  <c r="J12" i="4"/>
  <c r="J13" i="4"/>
  <c r="J14" i="4"/>
  <c r="J15" i="4"/>
  <c r="M15" i="4" s="1"/>
  <c r="J16" i="4"/>
  <c r="J17" i="4"/>
  <c r="J18" i="4"/>
  <c r="J19" i="4"/>
  <c r="M19" i="4" s="1"/>
  <c r="J20" i="4"/>
  <c r="J21" i="4"/>
  <c r="J22" i="4"/>
  <c r="J23" i="4"/>
  <c r="M23" i="4" s="1"/>
  <c r="J24" i="4"/>
  <c r="J25" i="4"/>
  <c r="J26" i="4"/>
  <c r="J27" i="4"/>
  <c r="M27" i="4" s="1"/>
  <c r="J28" i="4"/>
  <c r="J29" i="4"/>
  <c r="J30" i="4"/>
  <c r="J31" i="4"/>
  <c r="M31" i="4" s="1"/>
  <c r="J32" i="4"/>
  <c r="J33" i="4"/>
  <c r="J34" i="4"/>
  <c r="J35" i="4"/>
  <c r="M35" i="4" s="1"/>
  <c r="J36" i="4"/>
  <c r="J37" i="4"/>
  <c r="J38" i="4"/>
  <c r="J39" i="4"/>
  <c r="M39" i="4" s="1"/>
  <c r="J40" i="4"/>
  <c r="J41" i="4"/>
  <c r="J42" i="4"/>
  <c r="J43" i="4"/>
  <c r="M43" i="4" s="1"/>
  <c r="J44" i="4"/>
  <c r="J45" i="4"/>
  <c r="J46" i="4"/>
  <c r="J47" i="4"/>
  <c r="M47" i="4" s="1"/>
  <c r="J48" i="4"/>
  <c r="J51" i="4"/>
  <c r="M51" i="4" s="1"/>
  <c r="J54" i="4"/>
  <c r="J56" i="4"/>
  <c r="J57" i="4"/>
  <c r="J58" i="4"/>
  <c r="J63" i="4"/>
  <c r="J64" i="4"/>
  <c r="J67" i="4"/>
  <c r="J68" i="4"/>
  <c r="J6" i="4"/>
  <c r="E9" i="4"/>
  <c r="E10" i="4"/>
  <c r="E11" i="4"/>
  <c r="E12" i="4"/>
  <c r="E13" i="4"/>
  <c r="E14" i="4"/>
  <c r="E17" i="4"/>
  <c r="E26" i="4"/>
  <c r="E31" i="4"/>
  <c r="E32" i="4"/>
  <c r="E34" i="4"/>
  <c r="E35" i="4"/>
  <c r="E43" i="4"/>
  <c r="E44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7" i="4"/>
  <c r="I56" i="7"/>
  <c r="I55" i="7"/>
  <c r="I54" i="7"/>
  <c r="I53" i="7"/>
  <c r="I52" i="7"/>
  <c r="I49" i="7"/>
  <c r="I48" i="7"/>
  <c r="L48" i="7" s="1"/>
  <c r="I47" i="7"/>
  <c r="I46" i="7"/>
  <c r="I45" i="7"/>
  <c r="I44" i="7"/>
  <c r="L44" i="7" s="1"/>
  <c r="I43" i="7"/>
  <c r="L43" i="7" s="1"/>
  <c r="I42" i="7"/>
  <c r="I41" i="7"/>
  <c r="I40" i="7"/>
  <c r="L40" i="7" s="1"/>
  <c r="I39" i="7"/>
  <c r="I38" i="7"/>
  <c r="I37" i="7"/>
  <c r="L37" i="7" s="1"/>
  <c r="I34" i="7"/>
  <c r="I33" i="7"/>
  <c r="I32" i="7"/>
  <c r="I31" i="7"/>
  <c r="I30" i="7"/>
  <c r="I29" i="7"/>
  <c r="I28" i="7"/>
  <c r="I27" i="7"/>
  <c r="I26" i="7"/>
  <c r="I25" i="7"/>
  <c r="I24" i="7"/>
  <c r="L24" i="7" s="1"/>
  <c r="I23" i="7"/>
  <c r="I22" i="7"/>
  <c r="I21" i="7"/>
  <c r="L21" i="7" s="1"/>
  <c r="I20" i="7"/>
  <c r="L20" i="7" s="1"/>
  <c r="I19" i="7"/>
  <c r="I18" i="7"/>
  <c r="I17" i="7"/>
  <c r="I15" i="7"/>
  <c r="I14" i="7"/>
  <c r="I13" i="7"/>
  <c r="I12" i="7"/>
  <c r="L12" i="7" s="1"/>
  <c r="I11" i="7"/>
  <c r="I10" i="7"/>
  <c r="I9" i="7"/>
  <c r="I8" i="7"/>
  <c r="L8" i="7" s="1"/>
  <c r="I7" i="7"/>
  <c r="L10" i="7"/>
  <c r="L14" i="7"/>
  <c r="L22" i="7"/>
  <c r="L30" i="7"/>
  <c r="L31" i="7"/>
  <c r="L33" i="7"/>
  <c r="L47" i="7"/>
  <c r="L7" i="7"/>
  <c r="L13" i="7"/>
  <c r="L32" i="7"/>
  <c r="L39" i="7"/>
  <c r="I6" i="7"/>
  <c r="D7" i="7"/>
  <c r="D8" i="7"/>
  <c r="D9" i="7"/>
  <c r="D10" i="7"/>
  <c r="D11" i="7"/>
  <c r="D12" i="7"/>
  <c r="D13" i="7"/>
  <c r="D14" i="7"/>
  <c r="D15" i="7"/>
  <c r="D17" i="7"/>
  <c r="D24" i="7"/>
  <c r="G24" i="7" s="1"/>
  <c r="D25" i="7"/>
  <c r="D26" i="7"/>
  <c r="D27" i="7"/>
  <c r="D28" i="7"/>
  <c r="G28" i="7" s="1"/>
  <c r="D29" i="7"/>
  <c r="D30" i="7"/>
  <c r="D31" i="7"/>
  <c r="G31" i="7" s="1"/>
  <c r="D32" i="7"/>
  <c r="G32" i="7" s="1"/>
  <c r="D33" i="7"/>
  <c r="D34" i="7"/>
  <c r="D35" i="7"/>
  <c r="D36" i="7"/>
  <c r="D37" i="7"/>
  <c r="G37" i="7" s="1"/>
  <c r="D38" i="7"/>
  <c r="G38" i="7" s="1"/>
  <c r="D41" i="7"/>
  <c r="D42" i="7"/>
  <c r="G42" i="7" s="1"/>
  <c r="D43" i="7"/>
  <c r="D44" i="7"/>
  <c r="D45" i="7"/>
  <c r="D46" i="7"/>
  <c r="G46" i="7" s="1"/>
  <c r="D47" i="7"/>
  <c r="G47" i="7" s="1"/>
  <c r="D48" i="7"/>
  <c r="G48" i="7" s="1"/>
  <c r="D49" i="7"/>
  <c r="D52" i="7"/>
  <c r="D53" i="7"/>
  <c r="D54" i="7"/>
  <c r="D55" i="7"/>
  <c r="D56" i="7"/>
  <c r="D6" i="7"/>
  <c r="K51" i="7"/>
  <c r="F51" i="7"/>
  <c r="K50" i="7"/>
  <c r="F50" i="7"/>
  <c r="K49" i="7"/>
  <c r="G49" i="7"/>
  <c r="F49" i="7"/>
  <c r="K48" i="7"/>
  <c r="F48" i="7"/>
  <c r="K47" i="7"/>
  <c r="F47" i="7"/>
  <c r="K46" i="7"/>
  <c r="L46" i="7"/>
  <c r="F46" i="7"/>
  <c r="K45" i="7"/>
  <c r="F45" i="7"/>
  <c r="G45" i="7" s="1"/>
  <c r="K44" i="7"/>
  <c r="G44" i="7"/>
  <c r="F44" i="7"/>
  <c r="K43" i="7"/>
  <c r="F43" i="7"/>
  <c r="G43" i="7"/>
  <c r="K42" i="7"/>
  <c r="L42" i="7"/>
  <c r="F42" i="7"/>
  <c r="K41" i="7"/>
  <c r="L41" i="7" s="1"/>
  <c r="F41" i="7"/>
  <c r="G41" i="7" s="1"/>
  <c r="K40" i="7"/>
  <c r="K39" i="7"/>
  <c r="K38" i="7"/>
  <c r="F38" i="7"/>
  <c r="K37" i="7"/>
  <c r="F37" i="7"/>
  <c r="F36" i="7"/>
  <c r="G36" i="7"/>
  <c r="F35" i="7"/>
  <c r="G35" i="7"/>
  <c r="K34" i="7"/>
  <c r="L34" i="7"/>
  <c r="F34" i="7"/>
  <c r="K33" i="7"/>
  <c r="F33" i="7"/>
  <c r="G33" i="7"/>
  <c r="K32" i="7"/>
  <c r="F32" i="7"/>
  <c r="K31" i="7"/>
  <c r="F31" i="7"/>
  <c r="K30" i="7"/>
  <c r="F30" i="7"/>
  <c r="K29" i="7"/>
  <c r="L29" i="7"/>
  <c r="F29" i="7"/>
  <c r="G29" i="7"/>
  <c r="K28" i="7"/>
  <c r="F28" i="7"/>
  <c r="K27" i="7"/>
  <c r="F27" i="7"/>
  <c r="G27" i="7" s="1"/>
  <c r="K26" i="7"/>
  <c r="F26" i="7"/>
  <c r="G26" i="7"/>
  <c r="K25" i="7"/>
  <c r="F25" i="7"/>
  <c r="G25" i="7" s="1"/>
  <c r="K24" i="7"/>
  <c r="F24" i="7"/>
  <c r="K23" i="7"/>
  <c r="L23" i="7"/>
  <c r="K22" i="7"/>
  <c r="K21" i="7"/>
  <c r="K20" i="7"/>
  <c r="K19" i="7"/>
  <c r="K18" i="7"/>
  <c r="L18" i="7" s="1"/>
  <c r="K17" i="7"/>
  <c r="F17" i="7"/>
  <c r="G17" i="7" s="1"/>
  <c r="K15" i="7"/>
  <c r="F15" i="7"/>
  <c r="K14" i="7"/>
  <c r="F14" i="7"/>
  <c r="G14" i="7"/>
  <c r="K13" i="7"/>
  <c r="F13" i="7"/>
  <c r="G13" i="7" s="1"/>
  <c r="K12" i="7"/>
  <c r="F12" i="7"/>
  <c r="G12" i="7"/>
  <c r="L11" i="7"/>
  <c r="K11" i="7"/>
  <c r="F11" i="7"/>
  <c r="G11" i="7"/>
  <c r="K10" i="7"/>
  <c r="F10" i="7"/>
  <c r="G10" i="7"/>
  <c r="K9" i="7"/>
  <c r="L9" i="7"/>
  <c r="F9" i="7"/>
  <c r="G9" i="7" s="1"/>
  <c r="K8" i="7"/>
  <c r="F8" i="7"/>
  <c r="G8" i="7"/>
  <c r="K7" i="7"/>
  <c r="F7" i="7"/>
  <c r="G7" i="7"/>
  <c r="K6" i="7"/>
  <c r="L6" i="7"/>
  <c r="F6" i="7"/>
  <c r="G6" i="7"/>
  <c r="M6" i="4"/>
  <c r="M8" i="4"/>
  <c r="M9" i="4"/>
  <c r="M10" i="4"/>
  <c r="M12" i="4"/>
  <c r="M13" i="4"/>
  <c r="M14" i="4"/>
  <c r="M16" i="4"/>
  <c r="M17" i="4"/>
  <c r="M18" i="4"/>
  <c r="M20" i="4"/>
  <c r="M21" i="4"/>
  <c r="M22" i="4"/>
  <c r="M24" i="4"/>
  <c r="M25" i="4"/>
  <c r="M26" i="4"/>
  <c r="M28" i="4"/>
  <c r="M29" i="4"/>
  <c r="M30" i="4"/>
  <c r="M32" i="4"/>
  <c r="M33" i="4"/>
  <c r="M34" i="4"/>
  <c r="M36" i="4"/>
  <c r="M37" i="4"/>
  <c r="M38" i="4"/>
  <c r="M40" i="4"/>
  <c r="M41" i="4"/>
  <c r="M42" i="4"/>
  <c r="M44" i="4"/>
  <c r="M45" i="4"/>
  <c r="M46" i="4"/>
  <c r="M48" i="4"/>
  <c r="M54" i="4"/>
  <c r="M56" i="4"/>
  <c r="M57" i="4"/>
  <c r="M58" i="4"/>
  <c r="M63" i="4"/>
  <c r="M64" i="4"/>
  <c r="L63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51" i="4"/>
  <c r="L54" i="4"/>
  <c r="L56" i="4"/>
  <c r="L57" i="4"/>
  <c r="L58" i="4"/>
  <c r="L64" i="4"/>
  <c r="L67" i="4"/>
  <c r="L68" i="4"/>
  <c r="L6" i="4"/>
  <c r="G9" i="4"/>
  <c r="G10" i="4"/>
  <c r="G11" i="4"/>
  <c r="G12" i="4"/>
  <c r="G13" i="4"/>
  <c r="G14" i="4"/>
  <c r="G17" i="4"/>
  <c r="G26" i="4"/>
  <c r="G31" i="4"/>
  <c r="G32" i="4"/>
  <c r="G34" i="4"/>
  <c r="G35" i="4"/>
  <c r="G43" i="4"/>
  <c r="G44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L49" i="7" l="1"/>
  <c r="L19" i="7"/>
  <c r="L25" i="7"/>
  <c r="L45" i="7"/>
  <c r="G30" i="7"/>
  <c r="G34" i="7"/>
  <c r="M68" i="4"/>
  <c r="M67" i="4"/>
  <c r="G7" i="4"/>
  <c r="D7" i="9"/>
  <c r="D8" i="9"/>
  <c r="D9" i="9"/>
  <c r="D6" i="9"/>
  <c r="H9" i="9"/>
  <c r="J9" i="9" s="1"/>
  <c r="H8" i="9"/>
  <c r="J8" i="9" s="1"/>
  <c r="H7" i="9"/>
  <c r="J7" i="9" s="1"/>
  <c r="H6" i="9"/>
  <c r="J6" i="9" s="1"/>
  <c r="H35" i="4" l="1"/>
  <c r="H11" i="4"/>
  <c r="H49" i="4"/>
  <c r="H64" i="4"/>
  <c r="H48" i="4"/>
  <c r="H26" i="4"/>
  <c r="H12" i="4"/>
  <c r="H56" i="4"/>
  <c r="H17" i="4"/>
  <c r="H52" i="4"/>
  <c r="H47" i="4"/>
  <c r="H68" i="4"/>
  <c r="H44" i="4"/>
  <c r="H34" i="4"/>
  <c r="H14" i="4"/>
  <c r="H10" i="4"/>
  <c r="H60" i="4"/>
  <c r="H51" i="4"/>
  <c r="H55" i="4"/>
  <c r="H59" i="4"/>
  <c r="H63" i="4"/>
  <c r="H67" i="4"/>
  <c r="H65" i="4"/>
  <c r="H61" i="4"/>
  <c r="H57" i="4"/>
  <c r="H53" i="4"/>
  <c r="H66" i="4"/>
  <c r="H58" i="4"/>
  <c r="H43" i="4"/>
  <c r="H32" i="4"/>
  <c r="H13" i="4"/>
  <c r="H9" i="4"/>
  <c r="H62" i="4"/>
  <c r="H54" i="4"/>
  <c r="H7" i="4"/>
  <c r="H50" i="4"/>
  <c r="K9" i="9"/>
  <c r="K8" i="9"/>
  <c r="K7" i="9"/>
  <c r="K6" i="9"/>
  <c r="F9" i="9" l="1"/>
  <c r="F6" i="9"/>
  <c r="F8" i="9"/>
  <c r="F7" i="9"/>
</calcChain>
</file>

<file path=xl/sharedStrings.xml><?xml version="1.0" encoding="utf-8"?>
<sst xmlns="http://schemas.openxmlformats.org/spreadsheetml/2006/main" count="507" uniqueCount="164">
  <si>
    <t>Breathing capacity test</t>
  </si>
  <si>
    <t>TC</t>
  </si>
  <si>
    <t>Evaluation of wheezing</t>
  </si>
  <si>
    <t>Mod</t>
    <phoneticPr fontId="28" type="noConversion"/>
  </si>
  <si>
    <t>Payment Rates for Medicare Physician Services - Allergy Services</t>
  </si>
  <si>
    <t>CPT Code</t>
  </si>
  <si>
    <t>Descriptor</t>
  </si>
  <si>
    <t>NON-FACILITY (OFFICE)</t>
  </si>
  <si>
    <t>Eye allergy tests</t>
  </si>
  <si>
    <t>Nose allergy test</t>
  </si>
  <si>
    <t>Bronchial allergy tests</t>
  </si>
  <si>
    <t>Immunotherapy injections</t>
  </si>
  <si>
    <t>Antigen therapy services</t>
  </si>
  <si>
    <t>99202</t>
  </si>
  <si>
    <t>99203</t>
  </si>
  <si>
    <t>99204</t>
  </si>
  <si>
    <t>99205</t>
  </si>
  <si>
    <t>99211</t>
  </si>
  <si>
    <t>99212</t>
  </si>
  <si>
    <t>99213</t>
  </si>
  <si>
    <t>99214</t>
  </si>
  <si>
    <t>99215</t>
  </si>
  <si>
    <t>99221</t>
  </si>
  <si>
    <t>Initial hospital care</t>
  </si>
  <si>
    <t>99222</t>
  </si>
  <si>
    <t>99223</t>
  </si>
  <si>
    <t>99231</t>
  </si>
  <si>
    <t>Subsequent hospital care</t>
  </si>
  <si>
    <t>99232</t>
  </si>
  <si>
    <t>99233</t>
  </si>
  <si>
    <t>99291</t>
  </si>
  <si>
    <t>99292</t>
  </si>
  <si>
    <t>99471</t>
  </si>
  <si>
    <t>99472</t>
  </si>
  <si>
    <t>Payment Rates for Medicare Physician Services - Evaluation and Management</t>
  </si>
  <si>
    <t>Percut allergy skin tests</t>
  </si>
  <si>
    <t>99495</t>
  </si>
  <si>
    <t>Trans care mgmt 14 day disch</t>
  </si>
  <si>
    <t>99496</t>
  </si>
  <si>
    <t>Trans care mgmt 7 day disch</t>
  </si>
  <si>
    <t>Ingest challenge ini 120 min</t>
  </si>
  <si>
    <t>Ingest challenge addl 60 min</t>
  </si>
  <si>
    <t>Perq &amp; icut allg test venoms</t>
  </si>
  <si>
    <t>Perq&amp;ic allg test drugs/biol</t>
  </si>
  <si>
    <t>RVUs</t>
  </si>
  <si>
    <t>NA</t>
  </si>
  <si>
    <t>Cmplx chron care w/o pt vsit</t>
  </si>
  <si>
    <t>Cmplx chron care addl 30 min</t>
  </si>
  <si>
    <t>Chron care mgmt srvc 20 min</t>
  </si>
  <si>
    <t>G0506</t>
  </si>
  <si>
    <t>Comp asses care plan ccm svc</t>
  </si>
  <si>
    <t>Chrnc care mgmt svc 30 min</t>
  </si>
  <si>
    <t>Ntrprof ph1/ntrnet/ehr 5/&gt;</t>
  </si>
  <si>
    <t>Ntrprof ph1/ntrnet/ehr rfrl</t>
  </si>
  <si>
    <t>Alcohol/subs interv &gt;30 min</t>
  </si>
  <si>
    <t>G0397</t>
  </si>
  <si>
    <t>Alcohol/subs interv 15-30mn</t>
  </si>
  <si>
    <t>G0396</t>
  </si>
  <si>
    <t>Interprof phone/online 31/&gt;</t>
  </si>
  <si>
    <t>99449</t>
  </si>
  <si>
    <t>Interprof phone/online 21-30</t>
  </si>
  <si>
    <t>99448</t>
  </si>
  <si>
    <t>Interprof phone/online 11-20</t>
  </si>
  <si>
    <t>99447</t>
  </si>
  <si>
    <t>Interprof phone/online 5-10</t>
  </si>
  <si>
    <t>99446</t>
  </si>
  <si>
    <t>99490</t>
  </si>
  <si>
    <t>99489</t>
  </si>
  <si>
    <t>99487</t>
  </si>
  <si>
    <t>Ped critical care subsq</t>
  </si>
  <si>
    <t>Ped critical care initial</t>
  </si>
  <si>
    <t>Critical care addl 30 min</t>
  </si>
  <si>
    <t>Critical care first hour</t>
  </si>
  <si>
    <t>Office/outpatient visit est</t>
  </si>
  <si>
    <t>Office/outpatient visit new</t>
  </si>
  <si>
    <t>95004</t>
  </si>
  <si>
    <t>95024</t>
  </si>
  <si>
    <t>Icut allergy test drug/bug</t>
  </si>
  <si>
    <t>Icut allergy titrate-airborn</t>
  </si>
  <si>
    <t>Immunotherapy one injection</t>
  </si>
  <si>
    <t>95117</t>
  </si>
  <si>
    <t>95165</t>
  </si>
  <si>
    <t>Test</t>
  </si>
  <si>
    <t>99451</t>
  </si>
  <si>
    <t>99452</t>
  </si>
  <si>
    <t>99491</t>
  </si>
  <si>
    <t>99453</t>
  </si>
  <si>
    <t>Rem mntr physiol param setup</t>
  </si>
  <si>
    <t>99454</t>
  </si>
  <si>
    <t>Rem mntr physiol param dev</t>
  </si>
  <si>
    <t>99457</t>
  </si>
  <si>
    <t>Rem physiol mntr 20 min mo</t>
  </si>
  <si>
    <t>Ol dig e/m svc 5-10 min</t>
  </si>
  <si>
    <t>Ol dig e/m svc 11-20 min</t>
  </si>
  <si>
    <t>Ol dig e/m svc 21+ min</t>
  </si>
  <si>
    <t>Rem physiol mntr ea addl 20</t>
  </si>
  <si>
    <t>G2064</t>
  </si>
  <si>
    <t>Md mang high risk dx 30</t>
  </si>
  <si>
    <t>G2065</t>
  </si>
  <si>
    <t>Clin mang h risk dx 30</t>
  </si>
  <si>
    <t>Prolng off/op e/m ea 15 min</t>
  </si>
  <si>
    <t>NEW CODE</t>
  </si>
  <si>
    <t>G2211</t>
  </si>
  <si>
    <t>Complex e/m visit add on</t>
  </si>
  <si>
    <t>G2212</t>
  </si>
  <si>
    <t>Prolong outpt/office vis</t>
  </si>
  <si>
    <t>Payment CF=$34.8931</t>
  </si>
  <si>
    <t>Total Payment CF=$34.8931</t>
  </si>
  <si>
    <t>DELAYED UNTIL 2024</t>
  </si>
  <si>
    <t>% payment change 2021 to 2022</t>
  </si>
  <si>
    <t>DELETED</t>
  </si>
  <si>
    <t>Chrnc care mgmt phys ea addl</t>
  </si>
  <si>
    <t>Prin care mgmt phys 1st 30</t>
  </si>
  <si>
    <t>Prin care mgmt phys ea addl</t>
  </si>
  <si>
    <t>Prin care mgmt staff 1st 30</t>
  </si>
  <si>
    <t>Prin care mgmt staff ea addl</t>
  </si>
  <si>
    <t>Cerumen Management (Ear wax)</t>
  </si>
  <si>
    <t>Nasal endoscopy</t>
  </si>
  <si>
    <t>Resect inferior turbinate</t>
  </si>
  <si>
    <t>Ear microscopy exam</t>
  </si>
  <si>
    <t>Laryngoscope w/tumor excision + scope</t>
  </si>
  <si>
    <t>Dx laryngoscopy excl nb</t>
  </si>
  <si>
    <t>Laryngoscopy w/bx + op scope</t>
  </si>
  <si>
    <t>Laryngoscopy w/ biopsy</t>
  </si>
  <si>
    <t>Dx bronchoscope/wash</t>
  </si>
  <si>
    <t>Control nosebleed</t>
  </si>
  <si>
    <t>Laryngoscope w/vc inj + scope</t>
  </si>
  <si>
    <t>Clean out mastoid cavity</t>
  </si>
  <si>
    <t>Esophagoscopy rigid trnso dx</t>
  </si>
  <si>
    <t>Removal tonsils</t>
  </si>
  <si>
    <t>Ablate inferior turbinate submucosa</t>
  </si>
  <si>
    <t>Excise inferior turbinate</t>
  </si>
  <si>
    <t>Flexible Laryngoscopy</t>
  </si>
  <si>
    <t>Tracheostomy</t>
  </si>
  <si>
    <t>Endoscopy maxillary antrostomy with removal of tissue</t>
  </si>
  <si>
    <t>Septoplasy</t>
  </si>
  <si>
    <t>Laryngoscopy with stroboscopy</t>
  </si>
  <si>
    <t>Endoscopic control of epistaxis</t>
  </si>
  <si>
    <t>Tympanostomy with general anesthesia</t>
  </si>
  <si>
    <t>Endoscopic sinus debridement</t>
  </si>
  <si>
    <t>Endoscopic resection concha bulls</t>
  </si>
  <si>
    <t>Endoscopic maxillary antrostomy</t>
  </si>
  <si>
    <t>Endoscopic ethmoidectomy anterior</t>
  </si>
  <si>
    <t>Endoscopic ethmoidectomy total</t>
  </si>
  <si>
    <t>Endoscopic Frontal sinus exploration</t>
  </si>
  <si>
    <t>Endoscopic sphenoidotomy</t>
  </si>
  <si>
    <t>Endoscopic sphenoidectomy with removal of tissue</t>
  </si>
  <si>
    <t xml:space="preserve">Endoscopic total ethmoidectomy and frontal sinusotomy </t>
  </si>
  <si>
    <t xml:space="preserve">Endoscopic total ethmoidectomy and sphenoidotomy w/o tissue removal </t>
  </si>
  <si>
    <t xml:space="preserve">Endoscopic total ethmoidectomy and sphenoidotomy with tissue removal </t>
  </si>
  <si>
    <t>Total Thyroid Lobectomy</t>
  </si>
  <si>
    <t>Total Thyroidectomy</t>
  </si>
  <si>
    <t>Tympanoplasy w/o mastoidectomy</t>
  </si>
  <si>
    <t>Excision Deep Cervical Node</t>
  </si>
  <si>
    <t>Excsion of Submandibular gland</t>
  </si>
  <si>
    <t>Superficial parotidectomy</t>
  </si>
  <si>
    <t>Total parotidectomy</t>
  </si>
  <si>
    <t>FACILITY (HOSPITAL)</t>
  </si>
  <si>
    <t>Nasopharynoscopy</t>
  </si>
  <si>
    <t>2022 Final Physician Fee Schedule (CMS-1751-F)</t>
  </si>
  <si>
    <t>FACILITY (HOSPITAL)</t>
    <phoneticPr fontId="6" type="noConversion"/>
  </si>
  <si>
    <t>Payment CF=$33.5983</t>
  </si>
  <si>
    <t>Total Payment CF=$33.5983</t>
  </si>
  <si>
    <t>Payment CF=$34.6062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</si>
</sst>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0.0%"/>
  </numFmts>
  <fonts count="4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Verdana"/>
      <family val="2"/>
    </font>
    <font>
      <sz val="10"/>
      <color theme="1"/>
      <name val="Arial"/>
      <family val="2"/>
    </font>
    <font>
      <sz val="18"/>
      <color theme="3"/>
      <name val="Cambria"/>
      <family val="2"/>
      <scheme val="maj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8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3" fillId="26" borderId="0" applyNumberFormat="0" applyBorder="0" applyAlignment="0" applyProtection="0"/>
    <xf numFmtId="0" fontId="14" fillId="27" borderId="2" applyNumberFormat="0" applyAlignment="0" applyProtection="0"/>
    <xf numFmtId="0" fontId="15" fillId="28" borderId="3" applyNumberFormat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9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1" fillId="30" borderId="2" applyNumberFormat="0" applyAlignment="0" applyProtection="0"/>
    <xf numFmtId="0" fontId="22" fillId="0" borderId="7" applyNumberFormat="0" applyFill="0" applyAlignment="0" applyProtection="0"/>
    <xf numFmtId="0" fontId="23" fillId="31" borderId="0" applyNumberFormat="0" applyBorder="0" applyAlignment="0" applyProtection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7" fillId="0" borderId="0"/>
    <xf numFmtId="0" fontId="9" fillId="0" borderId="0"/>
    <xf numFmtId="0" fontId="9" fillId="0" borderId="0"/>
    <xf numFmtId="0" fontId="11" fillId="0" borderId="0"/>
    <xf numFmtId="0" fontId="11" fillId="32" borderId="8" applyNumberFormat="0" applyFont="0" applyAlignment="0" applyProtection="0"/>
    <xf numFmtId="0" fontId="24" fillId="27" borderId="9" applyNumberFormat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5" fillId="0" borderId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32" borderId="8" applyNumberFormat="0" applyFont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4" fillId="0" borderId="0"/>
    <xf numFmtId="0" fontId="4" fillId="0" borderId="0"/>
  </cellStyleXfs>
  <cellXfs count="66">
    <xf numFmtId="0" fontId="0" fillId="0" borderId="0" xfId="0"/>
    <xf numFmtId="49" fontId="29" fillId="0" borderId="0" xfId="59" applyNumberFormat="1" applyFont="1" applyBorder="1"/>
    <xf numFmtId="0" fontId="6" fillId="0" borderId="0" xfId="0" applyFont="1" applyBorder="1"/>
    <xf numFmtId="0" fontId="6" fillId="0" borderId="0" xfId="0" applyFont="1"/>
    <xf numFmtId="0" fontId="6" fillId="0" borderId="0" xfId="0" applyFont="1" applyFill="1" applyBorder="1"/>
    <xf numFmtId="0" fontId="29" fillId="0" borderId="0" xfId="77" applyFont="1"/>
    <xf numFmtId="0" fontId="29" fillId="0" borderId="0" xfId="77" applyFont="1" applyAlignment="1">
      <alignment horizontal="center" vertical="center"/>
    </xf>
    <xf numFmtId="0" fontId="29" fillId="0" borderId="0" xfId="77" applyFont="1" applyAlignment="1">
      <alignment horizontal="left" vertical="center"/>
    </xf>
    <xf numFmtId="0" fontId="26" fillId="0" borderId="1" xfId="77" applyFont="1" applyBorder="1" applyAlignment="1">
      <alignment horizontal="center" vertical="center" wrapText="1"/>
    </xf>
    <xf numFmtId="165" fontId="33" fillId="0" borderId="1" xfId="60" applyNumberFormat="1" applyFont="1" applyBorder="1" applyAlignment="1">
      <alignment horizontal="center" vertical="center" wrapText="1"/>
    </xf>
    <xf numFmtId="0" fontId="34" fillId="0" borderId="1" xfId="0" applyFont="1" applyBorder="1" applyAlignment="1">
      <alignment horizontal="left"/>
    </xf>
    <xf numFmtId="0" fontId="26" fillId="0" borderId="1" xfId="0" applyFont="1" applyBorder="1" applyAlignment="1">
      <alignment horizontal="center" vertical="center" wrapText="1"/>
    </xf>
    <xf numFmtId="49" fontId="3" fillId="0" borderId="1" xfId="59" applyNumberFormat="1" applyFont="1" applyBorder="1" applyAlignment="1">
      <alignment horizontal="center"/>
    </xf>
    <xf numFmtId="0" fontId="3" fillId="0" borderId="1" xfId="59" applyFont="1" applyBorder="1" applyAlignment="1">
      <alignment horizontal="center"/>
    </xf>
    <xf numFmtId="2" fontId="34" fillId="0" borderId="1" xfId="0" applyNumberFormat="1" applyFont="1" applyBorder="1" applyAlignment="1">
      <alignment horizontal="center" vertical="center"/>
    </xf>
    <xf numFmtId="164" fontId="3" fillId="0" borderId="1" xfId="59" applyNumberFormat="1" applyFont="1" applyBorder="1" applyAlignment="1">
      <alignment horizontal="center"/>
    </xf>
    <xf numFmtId="165" fontId="34" fillId="0" borderId="1" xfId="52" applyNumberFormat="1" applyFont="1" applyBorder="1" applyAlignment="1">
      <alignment horizontal="center"/>
    </xf>
    <xf numFmtId="0" fontId="32" fillId="0" borderId="1" xfId="0" applyFont="1" applyBorder="1" applyAlignment="1">
      <alignment horizontal="center" vertical="center"/>
    </xf>
    <xf numFmtId="0" fontId="3" fillId="0" borderId="1" xfId="59" applyNumberFormat="1" applyFont="1" applyBorder="1" applyAlignment="1">
      <alignment horizontal="center"/>
    </xf>
    <xf numFmtId="0" fontId="36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0" fontId="38" fillId="0" borderId="1" xfId="59" applyFont="1" applyBorder="1" applyAlignment="1">
      <alignment horizontal="center"/>
    </xf>
    <xf numFmtId="2" fontId="39" fillId="0" borderId="1" xfId="0" applyNumberFormat="1" applyFont="1" applyBorder="1" applyAlignment="1">
      <alignment horizontal="center" vertical="center"/>
    </xf>
    <xf numFmtId="164" fontId="38" fillId="0" borderId="1" xfId="59" applyNumberFormat="1" applyFont="1" applyBorder="1" applyAlignment="1">
      <alignment horizontal="center"/>
    </xf>
    <xf numFmtId="165" fontId="39" fillId="0" borderId="1" xfId="52" applyNumberFormat="1" applyFont="1" applyBorder="1" applyAlignment="1">
      <alignment horizontal="center"/>
    </xf>
    <xf numFmtId="0" fontId="39" fillId="0" borderId="1" xfId="0" applyFont="1" applyFill="1" applyBorder="1" applyAlignment="1">
      <alignment horizontal="center"/>
    </xf>
    <xf numFmtId="0" fontId="39" fillId="0" borderId="1" xfId="0" applyFont="1" applyFill="1" applyBorder="1"/>
    <xf numFmtId="0" fontId="39" fillId="0" borderId="1" xfId="0" applyFont="1" applyBorder="1" applyAlignment="1">
      <alignment horizontal="center"/>
    </xf>
    <xf numFmtId="49" fontId="4" fillId="0" borderId="1" xfId="77" applyNumberFormat="1" applyBorder="1" applyAlignment="1">
      <alignment horizontal="center"/>
    </xf>
    <xf numFmtId="0" fontId="4" fillId="0" borderId="1" xfId="77" applyBorder="1" applyAlignment="1">
      <alignment horizontal="left"/>
    </xf>
    <xf numFmtId="164" fontId="4" fillId="0" borderId="1" xfId="77" applyNumberFormat="1" applyBorder="1" applyAlignment="1">
      <alignment horizontal="center"/>
    </xf>
    <xf numFmtId="164" fontId="4" fillId="0" borderId="1" xfId="76" applyNumberFormat="1" applyBorder="1" applyAlignment="1">
      <alignment horizontal="center"/>
    </xf>
    <xf numFmtId="0" fontId="4" fillId="0" borderId="1" xfId="77" applyBorder="1" applyAlignment="1">
      <alignment horizontal="center" vertical="center"/>
    </xf>
    <xf numFmtId="0" fontId="4" fillId="0" borderId="1" xfId="77" applyBorder="1" applyAlignment="1">
      <alignment horizontal="left" vertical="center"/>
    </xf>
    <xf numFmtId="0" fontId="4" fillId="0" borderId="1" xfId="77" applyBorder="1" applyAlignment="1">
      <alignment horizontal="center"/>
    </xf>
    <xf numFmtId="2" fontId="4" fillId="0" borderId="1" xfId="77" applyNumberFormat="1" applyBorder="1" applyAlignment="1">
      <alignment horizontal="center"/>
    </xf>
    <xf numFmtId="0" fontId="32" fillId="0" borderId="1" xfId="77" applyFont="1" applyBorder="1" applyAlignment="1">
      <alignment horizontal="center" vertical="center"/>
    </xf>
    <xf numFmtId="0" fontId="39" fillId="0" borderId="1" xfId="0" applyFont="1" applyFill="1" applyBorder="1" applyAlignment="1">
      <alignment horizontal="center" wrapText="1"/>
    </xf>
    <xf numFmtId="1" fontId="39" fillId="0" borderId="1" xfId="0" applyNumberFormat="1" applyFont="1" applyFill="1" applyBorder="1" applyAlignment="1">
      <alignment horizontal="center"/>
    </xf>
    <xf numFmtId="1" fontId="38" fillId="0" borderId="1" xfId="59" applyNumberFormat="1" applyFont="1" applyBorder="1" applyAlignment="1">
      <alignment horizontal="center"/>
    </xf>
    <xf numFmtId="0" fontId="39" fillId="0" borderId="0" xfId="0" applyFont="1" applyBorder="1"/>
    <xf numFmtId="0" fontId="39" fillId="0" borderId="0" xfId="0" applyFont="1" applyFill="1" applyBorder="1"/>
    <xf numFmtId="2" fontId="2" fillId="0" borderId="1" xfId="0" applyNumberFormat="1" applyFont="1" applyBorder="1" applyAlignment="1">
      <alignment horizontal="center" vertical="center"/>
    </xf>
    <xf numFmtId="165" fontId="2" fillId="0" borderId="1" xfId="60" applyNumberFormat="1" applyFont="1" applyBorder="1" applyAlignment="1">
      <alignment horizontal="center" vertical="center"/>
    </xf>
    <xf numFmtId="44" fontId="35" fillId="0" borderId="1" xfId="29" applyFont="1" applyFill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165" fontId="36" fillId="0" borderId="1" xfId="0" applyNumberFormat="1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wrapText="1"/>
    </xf>
    <xf numFmtId="0" fontId="35" fillId="0" borderId="1" xfId="0" applyFont="1" applyFill="1" applyBorder="1" applyAlignment="1">
      <alignment horizontal="center" wrapText="1"/>
    </xf>
    <xf numFmtId="0" fontId="35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/>
    </xf>
    <xf numFmtId="0" fontId="31" fillId="0" borderId="1" xfId="0" applyFont="1" applyBorder="1" applyAlignment="1">
      <alignment horizontal="center" wrapText="1"/>
    </xf>
    <xf numFmtId="0" fontId="31" fillId="0" borderId="1" xfId="0" applyFont="1" applyFill="1" applyBorder="1" applyAlignment="1">
      <alignment horizontal="center" wrapText="1"/>
    </xf>
    <xf numFmtId="44" fontId="31" fillId="0" borderId="1" xfId="29" applyFont="1" applyFill="1" applyBorder="1" applyAlignment="1">
      <alignment horizontal="center" vertical="center"/>
    </xf>
    <xf numFmtId="165" fontId="32" fillId="0" borderId="1" xfId="0" applyNumberFormat="1" applyFont="1" applyBorder="1" applyAlignment="1">
      <alignment horizontal="center" vertical="center" wrapText="1"/>
    </xf>
    <xf numFmtId="0" fontId="31" fillId="0" borderId="1" xfId="77" applyFont="1" applyBorder="1" applyAlignment="1">
      <alignment horizontal="center" wrapText="1"/>
    </xf>
    <xf numFmtId="0" fontId="31" fillId="0" borderId="1" xfId="77" applyFont="1" applyBorder="1" applyAlignment="1">
      <alignment horizontal="center" vertical="center" wrapText="1"/>
    </xf>
    <xf numFmtId="44" fontId="31" fillId="0" borderId="1" xfId="61" applyFont="1" applyBorder="1" applyAlignment="1">
      <alignment horizontal="center" vertical="center"/>
    </xf>
    <xf numFmtId="0" fontId="32" fillId="0" borderId="1" xfId="77" applyFont="1" applyBorder="1" applyAlignment="1">
      <alignment horizontal="center" vertical="center"/>
    </xf>
    <xf numFmtId="165" fontId="32" fillId="0" borderId="1" xfId="77" applyNumberFormat="1" applyFont="1" applyBorder="1" applyAlignment="1">
      <alignment horizontal="center" vertical="center" wrapText="1"/>
    </xf>
    <xf numFmtId="0" fontId="31" fillId="0" borderId="1" xfId="77" applyFont="1" applyBorder="1" applyAlignment="1">
      <alignment horizontal="center" vertical="center"/>
    </xf>
    <xf numFmtId="164" fontId="1" fillId="0" borderId="1" xfId="77" applyNumberFormat="1" applyFont="1" applyBorder="1" applyAlignment="1">
      <alignment horizontal="center"/>
    </xf>
    <xf numFmtId="164" fontId="1" fillId="0" borderId="1" xfId="76" applyNumberFormat="1" applyFont="1" applyBorder="1" applyAlignment="1">
      <alignment horizontal="center"/>
    </xf>
  </cellXfs>
  <cellStyles count="78">
    <cellStyle name="20% - Accent1" xfId="1" builtinId="30" customBuiltin="1"/>
    <cellStyle name="20% - Accent1 2" xfId="64" xr:uid="{00000000-0005-0000-0000-000001000000}"/>
    <cellStyle name="20% - Accent2" xfId="2" builtinId="34" customBuiltin="1"/>
    <cellStyle name="20% - Accent2 2" xfId="66" xr:uid="{00000000-0005-0000-0000-000003000000}"/>
    <cellStyle name="20% - Accent3" xfId="3" builtinId="38" customBuiltin="1"/>
    <cellStyle name="20% - Accent3 2" xfId="68" xr:uid="{00000000-0005-0000-0000-000005000000}"/>
    <cellStyle name="20% - Accent4" xfId="4" builtinId="42" customBuiltin="1"/>
    <cellStyle name="20% - Accent4 2" xfId="70" xr:uid="{00000000-0005-0000-0000-000007000000}"/>
    <cellStyle name="20% - Accent5" xfId="5" builtinId="46" customBuiltin="1"/>
    <cellStyle name="20% - Accent5 2" xfId="72" xr:uid="{00000000-0005-0000-0000-000009000000}"/>
    <cellStyle name="20% - Accent6" xfId="6" builtinId="50" customBuiltin="1"/>
    <cellStyle name="20% - Accent6 2" xfId="74" xr:uid="{00000000-0005-0000-0000-00000B000000}"/>
    <cellStyle name="40% - Accent1" xfId="7" builtinId="31" customBuiltin="1"/>
    <cellStyle name="40% - Accent1 2" xfId="65" xr:uid="{00000000-0005-0000-0000-00000D000000}"/>
    <cellStyle name="40% - Accent2" xfId="8" builtinId="35" customBuiltin="1"/>
    <cellStyle name="40% - Accent2 2" xfId="67" xr:uid="{00000000-0005-0000-0000-00000F000000}"/>
    <cellStyle name="40% - Accent3" xfId="9" builtinId="39" customBuiltin="1"/>
    <cellStyle name="40% - Accent3 2" xfId="69" xr:uid="{00000000-0005-0000-0000-000011000000}"/>
    <cellStyle name="40% - Accent4" xfId="10" builtinId="43" customBuiltin="1"/>
    <cellStyle name="40% - Accent4 2" xfId="71" xr:uid="{00000000-0005-0000-0000-000013000000}"/>
    <cellStyle name="40% - Accent5" xfId="11" builtinId="47" customBuiltin="1"/>
    <cellStyle name="40% - Accent5 2" xfId="73" xr:uid="{00000000-0005-0000-0000-000015000000}"/>
    <cellStyle name="40% - Accent6" xfId="12" builtinId="51" customBuiltin="1"/>
    <cellStyle name="40% - Accent6 2" xfId="75" xr:uid="{00000000-0005-0000-0000-000017000000}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 2" xfId="28" xr:uid="{00000000-0005-0000-0000-000027000000}"/>
    <cellStyle name="Currency 2 2" xfId="29" xr:uid="{00000000-0005-0000-0000-000028000000}"/>
    <cellStyle name="Currency 2 2 2" xfId="61" xr:uid="{00000000-0005-0000-0000-000029000000}"/>
    <cellStyle name="Currency 3" xfId="30" xr:uid="{00000000-0005-0000-0000-00002A000000}"/>
    <cellStyle name="Currency 4" xfId="31" xr:uid="{00000000-0005-0000-0000-00002B000000}"/>
    <cellStyle name="Explanatory Text" xfId="32" builtinId="53" customBuiltin="1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 2" xfId="41" xr:uid="{00000000-0005-0000-0000-000036000000}"/>
    <cellStyle name="Normal 2 2" xfId="42" xr:uid="{00000000-0005-0000-0000-000037000000}"/>
    <cellStyle name="Normal 2 2 2" xfId="43" xr:uid="{00000000-0005-0000-0000-000038000000}"/>
    <cellStyle name="Normal 2 2 2 2" xfId="44" xr:uid="{00000000-0005-0000-0000-000039000000}"/>
    <cellStyle name="Normal 3" xfId="45" xr:uid="{00000000-0005-0000-0000-00003A000000}"/>
    <cellStyle name="Normal 3 2" xfId="46" xr:uid="{00000000-0005-0000-0000-00003B000000}"/>
    <cellStyle name="Normal 3 3" xfId="47" xr:uid="{00000000-0005-0000-0000-00003C000000}"/>
    <cellStyle name="Normal 4" xfId="48" xr:uid="{00000000-0005-0000-0000-00003D000000}"/>
    <cellStyle name="Normal 5" xfId="49" xr:uid="{00000000-0005-0000-0000-00003E000000}"/>
    <cellStyle name="Normal 6" xfId="59" xr:uid="{00000000-0005-0000-0000-00003F000000}"/>
    <cellStyle name="Normal 6 2" xfId="77" xr:uid="{00000000-0005-0000-0000-000040000000}"/>
    <cellStyle name="Normal 7" xfId="76" xr:uid="{00000000-0005-0000-0000-000041000000}"/>
    <cellStyle name="Note 2" xfId="50" xr:uid="{00000000-0005-0000-0000-000042000000}"/>
    <cellStyle name="Note 3" xfId="63" xr:uid="{00000000-0005-0000-0000-000043000000}"/>
    <cellStyle name="Output" xfId="51" builtinId="21" customBuiltin="1"/>
    <cellStyle name="Percent" xfId="52" builtinId="5"/>
    <cellStyle name="Percent 2" xfId="53" xr:uid="{00000000-0005-0000-0000-000046000000}"/>
    <cellStyle name="Percent 2 2" xfId="54" xr:uid="{00000000-0005-0000-0000-000047000000}"/>
    <cellStyle name="Percent 2 2 2" xfId="60" xr:uid="{00000000-0005-0000-0000-000048000000}"/>
    <cellStyle name="Percent 3" xfId="55" xr:uid="{00000000-0005-0000-0000-000049000000}"/>
    <cellStyle name="Title" xfId="56" builtinId="15" customBuiltin="1"/>
    <cellStyle name="Title 2" xfId="62" xr:uid="{00000000-0005-0000-0000-00004B000000}"/>
    <cellStyle name="Total" xfId="57" builtinId="25" customBuiltin="1"/>
    <cellStyle name="Warning Text" xfId="58" builtinId="11" customBuiltin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8"/>
  <sheetViews>
    <sheetView zoomScale="70" zoomScaleNormal="70" workbookViewId="0">
      <selection activeCell="M15" sqref="M15"/>
    </sheetView>
  </sheetViews>
  <sheetFormatPr defaultColWidth="8.81640625" defaultRowHeight="14" x14ac:dyDescent="0.3"/>
  <cols>
    <col min="1" max="1" width="11.26953125" style="41" customWidth="1"/>
    <col min="2" max="2" width="8.54296875" style="41" customWidth="1"/>
    <col min="3" max="3" width="50.54296875" style="41" customWidth="1"/>
    <col min="4" max="4" width="17.6328125" style="40" customWidth="1"/>
    <col min="5" max="5" width="16.6328125" style="40" customWidth="1"/>
    <col min="6" max="6" width="12.81640625" style="40" customWidth="1"/>
    <col min="7" max="7" width="15" style="40" customWidth="1"/>
    <col min="8" max="8" width="14.1796875" style="40" customWidth="1"/>
    <col min="9" max="9" width="23.6328125" style="40" customWidth="1"/>
    <col min="10" max="10" width="19.6328125" style="40" customWidth="1"/>
    <col min="11" max="11" width="20.26953125" style="40" customWidth="1"/>
    <col min="12" max="12" width="23.36328125" style="40" customWidth="1"/>
    <col min="13" max="13" width="17.36328125" style="40" customWidth="1"/>
    <col min="14" max="16384" width="8.81640625" style="40"/>
  </cols>
  <sheetData>
    <row r="1" spans="1:13" ht="12.75" customHeight="1" x14ac:dyDescent="0.3">
      <c r="A1" s="47" t="s">
        <v>159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2.75" customHeight="1" x14ac:dyDescent="0.3">
      <c r="A2" s="48" t="s">
        <v>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12.75" customHeight="1" x14ac:dyDescent="0.3">
      <c r="A3" s="49" t="s">
        <v>5</v>
      </c>
      <c r="B3" s="49" t="s">
        <v>3</v>
      </c>
      <c r="C3" s="50" t="s">
        <v>6</v>
      </c>
      <c r="D3" s="44" t="s">
        <v>7</v>
      </c>
      <c r="E3" s="44"/>
      <c r="F3" s="44"/>
      <c r="G3" s="44"/>
      <c r="H3" s="44"/>
      <c r="I3" s="44" t="s">
        <v>157</v>
      </c>
      <c r="J3" s="44"/>
      <c r="K3" s="44"/>
      <c r="L3" s="44"/>
      <c r="M3" s="44"/>
    </row>
    <row r="4" spans="1:13" ht="12.75" customHeight="1" x14ac:dyDescent="0.3">
      <c r="A4" s="49"/>
      <c r="B4" s="49"/>
      <c r="C4" s="50"/>
      <c r="D4" s="45">
        <v>2022</v>
      </c>
      <c r="E4" s="45"/>
      <c r="F4" s="45">
        <v>2021</v>
      </c>
      <c r="G4" s="45"/>
      <c r="H4" s="46" t="s">
        <v>109</v>
      </c>
      <c r="I4" s="45">
        <v>2022</v>
      </c>
      <c r="J4" s="45"/>
      <c r="K4" s="45">
        <v>2021</v>
      </c>
      <c r="L4" s="45"/>
      <c r="M4" s="46" t="s">
        <v>109</v>
      </c>
    </row>
    <row r="5" spans="1:13" ht="28" x14ac:dyDescent="0.3">
      <c r="A5" s="49"/>
      <c r="B5" s="49"/>
      <c r="C5" s="50"/>
      <c r="D5" s="19" t="s">
        <v>44</v>
      </c>
      <c r="E5" s="20" t="s">
        <v>163</v>
      </c>
      <c r="F5" s="19" t="s">
        <v>44</v>
      </c>
      <c r="G5" s="20" t="s">
        <v>106</v>
      </c>
      <c r="H5" s="46"/>
      <c r="I5" s="19" t="s">
        <v>44</v>
      </c>
      <c r="J5" s="20" t="s">
        <v>163</v>
      </c>
      <c r="K5" s="19" t="s">
        <v>44</v>
      </c>
      <c r="L5" s="20" t="s">
        <v>106</v>
      </c>
      <c r="M5" s="46"/>
    </row>
    <row r="6" spans="1:13" x14ac:dyDescent="0.3">
      <c r="A6" s="38">
        <v>30130</v>
      </c>
      <c r="B6" s="26"/>
      <c r="C6" s="25" t="s">
        <v>131</v>
      </c>
      <c r="D6" s="22" t="s">
        <v>45</v>
      </c>
      <c r="E6" s="23" t="s">
        <v>45</v>
      </c>
      <c r="F6" s="27" t="s">
        <v>45</v>
      </c>
      <c r="G6" s="23" t="s">
        <v>45</v>
      </c>
      <c r="H6" s="24" t="s">
        <v>45</v>
      </c>
      <c r="I6" s="22">
        <v>12.61</v>
      </c>
      <c r="J6" s="23">
        <f>I6*34.6062</f>
        <v>436.38418200000001</v>
      </c>
      <c r="K6" s="22">
        <v>12.28</v>
      </c>
      <c r="L6" s="23">
        <f>K6*34.8931</f>
        <v>428.48726799999991</v>
      </c>
      <c r="M6" s="24">
        <f>(J6-L6)/L6</f>
        <v>1.8429751803033963E-2</v>
      </c>
    </row>
    <row r="7" spans="1:13" x14ac:dyDescent="0.3">
      <c r="A7" s="38">
        <v>30140</v>
      </c>
      <c r="B7" s="26"/>
      <c r="C7" s="25" t="s">
        <v>118</v>
      </c>
      <c r="D7" s="22">
        <v>8.8800000000000008</v>
      </c>
      <c r="E7" s="23">
        <f>D7*34.6062</f>
        <v>307.30305600000003</v>
      </c>
      <c r="F7" s="27">
        <v>8.7100000000000009</v>
      </c>
      <c r="G7" s="23">
        <f>F7*34.8931</f>
        <v>303.91890100000001</v>
      </c>
      <c r="H7" s="24">
        <f>(E7-G7)/G7</f>
        <v>1.1135059349270353E-2</v>
      </c>
      <c r="I7" s="22">
        <v>5.23</v>
      </c>
      <c r="J7" s="23">
        <f t="shared" ref="J7:J68" si="0">I7*34.6062</f>
        <v>180.99042600000001</v>
      </c>
      <c r="K7" s="22">
        <v>5.18</v>
      </c>
      <c r="L7" s="23">
        <f t="shared" ref="L7:L68" si="1">K7*34.8931</f>
        <v>180.74625799999998</v>
      </c>
      <c r="M7" s="24">
        <f>(J7-L7)/L7</f>
        <v>1.3508882712251248E-3</v>
      </c>
    </row>
    <row r="8" spans="1:13" x14ac:dyDescent="0.3">
      <c r="A8" s="38">
        <v>30520</v>
      </c>
      <c r="B8" s="26"/>
      <c r="C8" s="25" t="s">
        <v>135</v>
      </c>
      <c r="D8" s="27" t="s">
        <v>45</v>
      </c>
      <c r="E8" s="23" t="s">
        <v>45</v>
      </c>
      <c r="F8" s="27" t="s">
        <v>45</v>
      </c>
      <c r="G8" s="23" t="s">
        <v>45</v>
      </c>
      <c r="H8" s="24" t="s">
        <v>45</v>
      </c>
      <c r="I8" s="22">
        <v>20.309999999999999</v>
      </c>
      <c r="J8" s="23">
        <f t="shared" si="0"/>
        <v>702.85192199999995</v>
      </c>
      <c r="K8" s="22">
        <v>19.78</v>
      </c>
      <c r="L8" s="23">
        <f t="shared" si="1"/>
        <v>690.185518</v>
      </c>
      <c r="M8" s="24">
        <f t="shared" ref="M8:M67" si="2">(J8-L8)/L8</f>
        <v>1.8352172958807204E-2</v>
      </c>
    </row>
    <row r="9" spans="1:13" x14ac:dyDescent="0.3">
      <c r="A9" s="38">
        <v>30802</v>
      </c>
      <c r="B9" s="26"/>
      <c r="C9" s="25" t="s">
        <v>130</v>
      </c>
      <c r="D9" s="22">
        <v>8.39</v>
      </c>
      <c r="E9" s="23">
        <f t="shared" ref="E8:E68" si="3">D9*34.6062</f>
        <v>290.34601800000002</v>
      </c>
      <c r="F9" s="22">
        <v>8.3800000000000008</v>
      </c>
      <c r="G9" s="23">
        <f t="shared" ref="G9:G68" si="4">F9*34.8931</f>
        <v>292.404178</v>
      </c>
      <c r="H9" s="24">
        <f t="shared" ref="H9:H14" si="5">(E9-G9)/G9</f>
        <v>-7.0387503149834836E-3</v>
      </c>
      <c r="I9" s="22">
        <v>6.11</v>
      </c>
      <c r="J9" s="23">
        <f t="shared" si="0"/>
        <v>211.44388200000003</v>
      </c>
      <c r="K9" s="22">
        <v>5.97</v>
      </c>
      <c r="L9" s="23">
        <f t="shared" si="1"/>
        <v>208.31180699999996</v>
      </c>
      <c r="M9" s="24">
        <f t="shared" si="2"/>
        <v>1.5035513565489218E-2</v>
      </c>
    </row>
    <row r="10" spans="1:13" x14ac:dyDescent="0.3">
      <c r="A10" s="38">
        <v>30901</v>
      </c>
      <c r="B10" s="26"/>
      <c r="C10" s="25" t="s">
        <v>125</v>
      </c>
      <c r="D10" s="22">
        <v>4.76</v>
      </c>
      <c r="E10" s="23">
        <f t="shared" si="3"/>
        <v>164.72551200000001</v>
      </c>
      <c r="F10" s="22">
        <v>4.63</v>
      </c>
      <c r="G10" s="23">
        <f t="shared" si="4"/>
        <v>161.55505299999999</v>
      </c>
      <c r="H10" s="24">
        <f t="shared" si="5"/>
        <v>1.9624635324777012E-2</v>
      </c>
      <c r="I10" s="22">
        <v>1.67</v>
      </c>
      <c r="J10" s="23">
        <f t="shared" si="0"/>
        <v>57.792353999999996</v>
      </c>
      <c r="K10" s="22">
        <v>1.64</v>
      </c>
      <c r="L10" s="23">
        <f t="shared" si="1"/>
        <v>57.224683999999989</v>
      </c>
      <c r="M10" s="24">
        <f t="shared" si="2"/>
        <v>9.9200198292052934E-3</v>
      </c>
    </row>
    <row r="11" spans="1:13" x14ac:dyDescent="0.3">
      <c r="A11" s="38">
        <v>30903</v>
      </c>
      <c r="B11" s="26"/>
      <c r="C11" s="25" t="s">
        <v>125</v>
      </c>
      <c r="D11" s="22">
        <v>7.45</v>
      </c>
      <c r="E11" s="23">
        <f t="shared" si="3"/>
        <v>257.81619000000001</v>
      </c>
      <c r="F11" s="22">
        <v>7.29</v>
      </c>
      <c r="G11" s="23">
        <f t="shared" si="4"/>
        <v>254.37069899999997</v>
      </c>
      <c r="H11" s="24">
        <f t="shared" si="5"/>
        <v>1.3545156787103191E-2</v>
      </c>
      <c r="I11" s="22">
        <v>2.27</v>
      </c>
      <c r="J11" s="23">
        <f t="shared" si="0"/>
        <v>78.55607400000001</v>
      </c>
      <c r="K11" s="22">
        <v>2.27</v>
      </c>
      <c r="L11" s="23">
        <f t="shared" si="1"/>
        <v>79.207336999999995</v>
      </c>
      <c r="M11" s="24">
        <f t="shared" si="2"/>
        <v>-8.2222559761097134E-3</v>
      </c>
    </row>
    <row r="12" spans="1:13" x14ac:dyDescent="0.3">
      <c r="A12" s="38">
        <v>31231</v>
      </c>
      <c r="B12" s="26"/>
      <c r="C12" s="25" t="s">
        <v>117</v>
      </c>
      <c r="D12" s="22">
        <v>5.66</v>
      </c>
      <c r="E12" s="23">
        <f t="shared" si="3"/>
        <v>195.871092</v>
      </c>
      <c r="F12" s="22">
        <v>5.79</v>
      </c>
      <c r="G12" s="23">
        <f t="shared" si="4"/>
        <v>202.031049</v>
      </c>
      <c r="H12" s="24">
        <f t="shared" si="5"/>
        <v>-3.0490150056093564E-2</v>
      </c>
      <c r="I12" s="22">
        <v>1.87</v>
      </c>
      <c r="J12" s="23">
        <f t="shared" si="0"/>
        <v>64.713594000000001</v>
      </c>
      <c r="K12" s="22">
        <v>1.86</v>
      </c>
      <c r="L12" s="23">
        <f t="shared" si="1"/>
        <v>64.901166000000003</v>
      </c>
      <c r="M12" s="24">
        <f t="shared" si="2"/>
        <v>-2.8901175673793434E-3</v>
      </c>
    </row>
    <row r="13" spans="1:13" x14ac:dyDescent="0.3">
      <c r="A13" s="38">
        <v>31237</v>
      </c>
      <c r="B13" s="26"/>
      <c r="C13" s="25" t="s">
        <v>139</v>
      </c>
      <c r="D13" s="22">
        <v>7.63</v>
      </c>
      <c r="E13" s="23">
        <f t="shared" si="3"/>
        <v>264.04530599999998</v>
      </c>
      <c r="F13" s="22">
        <v>7.52</v>
      </c>
      <c r="G13" s="23">
        <f t="shared" si="4"/>
        <v>262.39611199999996</v>
      </c>
      <c r="H13" s="24">
        <f t="shared" si="5"/>
        <v>6.2851312370056115E-3</v>
      </c>
      <c r="I13" s="22">
        <v>4.68</v>
      </c>
      <c r="J13" s="23">
        <f t="shared" si="0"/>
        <v>161.95701599999998</v>
      </c>
      <c r="K13" s="22">
        <v>4.6100000000000003</v>
      </c>
      <c r="L13" s="23">
        <f t="shared" si="1"/>
        <v>160.857191</v>
      </c>
      <c r="M13" s="24">
        <f t="shared" si="2"/>
        <v>6.8372759288080655E-3</v>
      </c>
    </row>
    <row r="14" spans="1:13" x14ac:dyDescent="0.3">
      <c r="A14" s="38">
        <v>31238</v>
      </c>
      <c r="B14" s="26"/>
      <c r="C14" s="25" t="s">
        <v>137</v>
      </c>
      <c r="D14" s="22">
        <v>7.45</v>
      </c>
      <c r="E14" s="23">
        <f t="shared" si="3"/>
        <v>257.81619000000001</v>
      </c>
      <c r="F14" s="22">
        <v>7.37</v>
      </c>
      <c r="G14" s="23">
        <f t="shared" si="4"/>
        <v>257.162147</v>
      </c>
      <c r="H14" s="24">
        <f t="shared" si="5"/>
        <v>2.5433097663475389E-3</v>
      </c>
      <c r="I14" s="22">
        <v>4.9000000000000004</v>
      </c>
      <c r="J14" s="23">
        <f t="shared" si="0"/>
        <v>169.57038000000003</v>
      </c>
      <c r="K14" s="22">
        <v>4.83</v>
      </c>
      <c r="L14" s="23">
        <f t="shared" si="1"/>
        <v>168.53367299999999</v>
      </c>
      <c r="M14" s="24">
        <f t="shared" si="2"/>
        <v>6.1513345169901769E-3</v>
      </c>
    </row>
    <row r="15" spans="1:13" x14ac:dyDescent="0.3">
      <c r="A15" s="38">
        <v>31240</v>
      </c>
      <c r="B15" s="26"/>
      <c r="C15" s="25" t="s">
        <v>140</v>
      </c>
      <c r="D15" s="22" t="s">
        <v>45</v>
      </c>
      <c r="E15" s="23" t="s">
        <v>45</v>
      </c>
      <c r="F15" s="27" t="s">
        <v>45</v>
      </c>
      <c r="G15" s="23" t="s">
        <v>45</v>
      </c>
      <c r="H15" s="24" t="s">
        <v>45</v>
      </c>
      <c r="I15" s="22">
        <v>4.6500000000000004</v>
      </c>
      <c r="J15" s="23">
        <f t="shared" si="0"/>
        <v>160.91883000000001</v>
      </c>
      <c r="K15" s="22">
        <v>4.59</v>
      </c>
      <c r="L15" s="23">
        <f t="shared" si="1"/>
        <v>160.15932899999999</v>
      </c>
      <c r="M15" s="24">
        <f t="shared" si="2"/>
        <v>4.7421589784509442E-3</v>
      </c>
    </row>
    <row r="16" spans="1:13" x14ac:dyDescent="0.3">
      <c r="A16" s="38">
        <v>31253</v>
      </c>
      <c r="B16" s="26"/>
      <c r="C16" s="25" t="s">
        <v>147</v>
      </c>
      <c r="D16" s="22" t="s">
        <v>45</v>
      </c>
      <c r="E16" s="23" t="s">
        <v>45</v>
      </c>
      <c r="F16" s="27" t="s">
        <v>45</v>
      </c>
      <c r="G16" s="23" t="s">
        <v>45</v>
      </c>
      <c r="H16" s="24" t="s">
        <v>45</v>
      </c>
      <c r="I16" s="22">
        <v>14.71</v>
      </c>
      <c r="J16" s="23">
        <f t="shared" si="0"/>
        <v>509.05720200000007</v>
      </c>
      <c r="K16" s="22">
        <v>14.51</v>
      </c>
      <c r="L16" s="23">
        <f t="shared" si="1"/>
        <v>506.29888099999994</v>
      </c>
      <c r="M16" s="24">
        <f t="shared" si="2"/>
        <v>5.4480092757703286E-3</v>
      </c>
    </row>
    <row r="17" spans="1:13" x14ac:dyDescent="0.3">
      <c r="A17" s="38">
        <v>31254</v>
      </c>
      <c r="B17" s="26"/>
      <c r="C17" s="25" t="s">
        <v>142</v>
      </c>
      <c r="D17" s="22">
        <v>13.18</v>
      </c>
      <c r="E17" s="23">
        <f t="shared" si="3"/>
        <v>456.10971599999999</v>
      </c>
      <c r="F17" s="22">
        <v>12.89</v>
      </c>
      <c r="G17" s="23">
        <f t="shared" si="4"/>
        <v>449.77205899999996</v>
      </c>
      <c r="H17" s="24">
        <f>(E17-G17)/G17</f>
        <v>1.4090819723419138E-2</v>
      </c>
      <c r="I17" s="22">
        <v>7.14</v>
      </c>
      <c r="J17" s="23">
        <f t="shared" si="0"/>
        <v>247.088268</v>
      </c>
      <c r="K17" s="22">
        <v>7.05</v>
      </c>
      <c r="L17" s="23">
        <f t="shared" si="1"/>
        <v>245.99635499999997</v>
      </c>
      <c r="M17" s="24">
        <f t="shared" si="2"/>
        <v>4.4387365007909725E-3</v>
      </c>
    </row>
    <row r="18" spans="1:13" x14ac:dyDescent="0.3">
      <c r="A18" s="38">
        <v>31255</v>
      </c>
      <c r="B18" s="26"/>
      <c r="C18" s="25" t="s">
        <v>143</v>
      </c>
      <c r="D18" s="22" t="s">
        <v>45</v>
      </c>
      <c r="E18" s="23" t="s">
        <v>45</v>
      </c>
      <c r="F18" s="27" t="s">
        <v>45</v>
      </c>
      <c r="G18" s="23" t="s">
        <v>45</v>
      </c>
      <c r="H18" s="24" t="s">
        <v>45</v>
      </c>
      <c r="I18" s="22">
        <v>9.5299999999999994</v>
      </c>
      <c r="J18" s="23">
        <f t="shared" si="0"/>
        <v>329.79708599999998</v>
      </c>
      <c r="K18" s="22">
        <v>9.3699999999999992</v>
      </c>
      <c r="L18" s="23">
        <f t="shared" si="1"/>
        <v>326.94834699999996</v>
      </c>
      <c r="M18" s="24">
        <f t="shared" si="2"/>
        <v>8.7131163871583157E-3</v>
      </c>
    </row>
    <row r="19" spans="1:13" x14ac:dyDescent="0.3">
      <c r="A19" s="38">
        <v>31256</v>
      </c>
      <c r="B19" s="26"/>
      <c r="C19" s="25" t="s">
        <v>141</v>
      </c>
      <c r="D19" s="22" t="s">
        <v>45</v>
      </c>
      <c r="E19" s="23" t="s">
        <v>45</v>
      </c>
      <c r="F19" s="27" t="s">
        <v>45</v>
      </c>
      <c r="G19" s="23" t="s">
        <v>45</v>
      </c>
      <c r="H19" s="24" t="s">
        <v>45</v>
      </c>
      <c r="I19" s="22">
        <v>5.27</v>
      </c>
      <c r="J19" s="23">
        <f t="shared" si="0"/>
        <v>182.374674</v>
      </c>
      <c r="K19" s="22">
        <v>5.22</v>
      </c>
      <c r="L19" s="23">
        <f t="shared" si="1"/>
        <v>182.14198199999998</v>
      </c>
      <c r="M19" s="24">
        <f t="shared" si="2"/>
        <v>1.2775308440423931E-3</v>
      </c>
    </row>
    <row r="20" spans="1:13" ht="28" x14ac:dyDescent="0.3">
      <c r="A20" s="38">
        <v>31257</v>
      </c>
      <c r="B20" s="26"/>
      <c r="C20" s="37" t="s">
        <v>148</v>
      </c>
      <c r="D20" s="22" t="s">
        <v>45</v>
      </c>
      <c r="E20" s="23" t="s">
        <v>45</v>
      </c>
      <c r="F20" s="27" t="s">
        <v>45</v>
      </c>
      <c r="G20" s="23" t="s">
        <v>45</v>
      </c>
      <c r="H20" s="24" t="s">
        <v>45</v>
      </c>
      <c r="I20" s="22">
        <v>13.09</v>
      </c>
      <c r="J20" s="23">
        <f t="shared" si="0"/>
        <v>452.995158</v>
      </c>
      <c r="K20" s="22">
        <v>12.93</v>
      </c>
      <c r="L20" s="23">
        <f t="shared" si="1"/>
        <v>451.16778299999993</v>
      </c>
      <c r="M20" s="24">
        <f t="shared" si="2"/>
        <v>4.050322449553263E-3</v>
      </c>
    </row>
    <row r="21" spans="1:13" ht="28" x14ac:dyDescent="0.3">
      <c r="A21" s="38">
        <v>31259</v>
      </c>
      <c r="B21" s="26"/>
      <c r="C21" s="37" t="s">
        <v>149</v>
      </c>
      <c r="D21" s="22" t="s">
        <v>45</v>
      </c>
      <c r="E21" s="23" t="s">
        <v>45</v>
      </c>
      <c r="F21" s="27" t="s">
        <v>45</v>
      </c>
      <c r="G21" s="23" t="s">
        <v>45</v>
      </c>
      <c r="H21" s="24" t="s">
        <v>45</v>
      </c>
      <c r="I21" s="22">
        <v>13.86</v>
      </c>
      <c r="J21" s="23">
        <f t="shared" si="0"/>
        <v>479.641932</v>
      </c>
      <c r="K21" s="22">
        <v>13.69</v>
      </c>
      <c r="L21" s="23">
        <f t="shared" si="1"/>
        <v>477.68653899999993</v>
      </c>
      <c r="M21" s="24">
        <f t="shared" si="2"/>
        <v>4.0934647312723879E-3</v>
      </c>
    </row>
    <row r="22" spans="1:13" x14ac:dyDescent="0.3">
      <c r="A22" s="38">
        <v>31267</v>
      </c>
      <c r="B22" s="26"/>
      <c r="C22" s="25" t="s">
        <v>134</v>
      </c>
      <c r="D22" s="27" t="s">
        <v>45</v>
      </c>
      <c r="E22" s="23" t="s">
        <v>45</v>
      </c>
      <c r="F22" s="27" t="s">
        <v>45</v>
      </c>
      <c r="G22" s="23" t="s">
        <v>45</v>
      </c>
      <c r="H22" s="24" t="s">
        <v>45</v>
      </c>
      <c r="I22" s="22">
        <v>7.79</v>
      </c>
      <c r="J22" s="23">
        <f t="shared" si="0"/>
        <v>269.58229800000004</v>
      </c>
      <c r="K22" s="22">
        <v>7.68</v>
      </c>
      <c r="L22" s="23">
        <f t="shared" si="1"/>
        <v>267.97900799999996</v>
      </c>
      <c r="M22" s="24">
        <f t="shared" si="2"/>
        <v>5.9828940033992235E-3</v>
      </c>
    </row>
    <row r="23" spans="1:13" x14ac:dyDescent="0.3">
      <c r="A23" s="38">
        <v>31276</v>
      </c>
      <c r="B23" s="26"/>
      <c r="C23" s="25" t="s">
        <v>144</v>
      </c>
      <c r="D23" s="27" t="s">
        <v>45</v>
      </c>
      <c r="E23" s="23" t="s">
        <v>45</v>
      </c>
      <c r="F23" s="27" t="s">
        <v>45</v>
      </c>
      <c r="G23" s="23" t="s">
        <v>45</v>
      </c>
      <c r="H23" s="24" t="s">
        <v>45</v>
      </c>
      <c r="I23" s="22">
        <v>11.1</v>
      </c>
      <c r="J23" s="23">
        <f t="shared" si="0"/>
        <v>384.12882000000002</v>
      </c>
      <c r="K23" s="22">
        <v>10.95</v>
      </c>
      <c r="L23" s="23">
        <f t="shared" si="1"/>
        <v>382.07944499999996</v>
      </c>
      <c r="M23" s="24">
        <f t="shared" si="2"/>
        <v>5.3637405173682E-3</v>
      </c>
    </row>
    <row r="24" spans="1:13" x14ac:dyDescent="0.3">
      <c r="A24" s="38">
        <v>31287</v>
      </c>
      <c r="B24" s="26"/>
      <c r="C24" s="25" t="s">
        <v>145</v>
      </c>
      <c r="D24" s="27" t="s">
        <v>45</v>
      </c>
      <c r="E24" s="23" t="s">
        <v>45</v>
      </c>
      <c r="F24" s="27" t="s">
        <v>45</v>
      </c>
      <c r="G24" s="23" t="s">
        <v>45</v>
      </c>
      <c r="H24" s="24" t="s">
        <v>45</v>
      </c>
      <c r="I24" s="22">
        <v>5.92</v>
      </c>
      <c r="J24" s="23">
        <f t="shared" si="0"/>
        <v>204.86870400000001</v>
      </c>
      <c r="K24" s="22">
        <v>5.82</v>
      </c>
      <c r="L24" s="23">
        <f t="shared" si="1"/>
        <v>203.077842</v>
      </c>
      <c r="M24" s="24">
        <f t="shared" si="2"/>
        <v>8.818598732204393E-3</v>
      </c>
    </row>
    <row r="25" spans="1:13" x14ac:dyDescent="0.3">
      <c r="A25" s="38">
        <v>31288</v>
      </c>
      <c r="B25" s="26"/>
      <c r="C25" s="25" t="s">
        <v>146</v>
      </c>
      <c r="D25" s="27" t="s">
        <v>45</v>
      </c>
      <c r="E25" s="23" t="s">
        <v>45</v>
      </c>
      <c r="F25" s="27" t="s">
        <v>45</v>
      </c>
      <c r="G25" s="23" t="s">
        <v>45</v>
      </c>
      <c r="H25" s="24" t="s">
        <v>45</v>
      </c>
      <c r="I25" s="22">
        <v>6.89</v>
      </c>
      <c r="J25" s="23">
        <f t="shared" si="0"/>
        <v>238.43671799999998</v>
      </c>
      <c r="K25" s="22">
        <v>6.79</v>
      </c>
      <c r="L25" s="23">
        <f t="shared" si="1"/>
        <v>236.92414899999997</v>
      </c>
      <c r="M25" s="24">
        <f t="shared" si="2"/>
        <v>6.3841909167309642E-3</v>
      </c>
    </row>
    <row r="26" spans="1:13" x14ac:dyDescent="0.3">
      <c r="A26" s="38">
        <v>31525</v>
      </c>
      <c r="B26" s="26"/>
      <c r="C26" s="25" t="s">
        <v>121</v>
      </c>
      <c r="D26" s="27">
        <v>7.47</v>
      </c>
      <c r="E26" s="23">
        <f t="shared" si="3"/>
        <v>258.50831399999998</v>
      </c>
      <c r="F26" s="22">
        <v>7.41</v>
      </c>
      <c r="G26" s="23">
        <f t="shared" si="4"/>
        <v>258.55787099999998</v>
      </c>
      <c r="H26" s="24">
        <f>(E26-G26)/G26</f>
        <v>-1.9166695567350559E-4</v>
      </c>
      <c r="I26" s="22">
        <v>4.6900000000000004</v>
      </c>
      <c r="J26" s="23">
        <f t="shared" si="0"/>
        <v>162.30307800000003</v>
      </c>
      <c r="K26" s="22">
        <v>4.6100000000000003</v>
      </c>
      <c r="L26" s="23">
        <f t="shared" si="1"/>
        <v>160.857191</v>
      </c>
      <c r="M26" s="24">
        <f t="shared" si="2"/>
        <v>8.9886376295109337E-3</v>
      </c>
    </row>
    <row r="27" spans="1:13" x14ac:dyDescent="0.3">
      <c r="A27" s="38">
        <v>31535</v>
      </c>
      <c r="B27" s="26"/>
      <c r="C27" s="25" t="s">
        <v>123</v>
      </c>
      <c r="D27" s="27" t="s">
        <v>45</v>
      </c>
      <c r="E27" s="23" t="s">
        <v>45</v>
      </c>
      <c r="F27" s="27" t="s">
        <v>45</v>
      </c>
      <c r="G27" s="23" t="s">
        <v>45</v>
      </c>
      <c r="H27" s="24" t="s">
        <v>45</v>
      </c>
      <c r="I27" s="22">
        <v>5.52</v>
      </c>
      <c r="J27" s="23">
        <f t="shared" si="0"/>
        <v>191.02622399999998</v>
      </c>
      <c r="K27" s="22">
        <v>5.46</v>
      </c>
      <c r="L27" s="23">
        <f t="shared" si="1"/>
        <v>190.51632599999999</v>
      </c>
      <c r="M27" s="24">
        <f t="shared" si="2"/>
        <v>2.6764005516251277E-3</v>
      </c>
    </row>
    <row r="28" spans="1:13" x14ac:dyDescent="0.3">
      <c r="A28" s="38">
        <v>31536</v>
      </c>
      <c r="B28" s="26"/>
      <c r="C28" s="25" t="s">
        <v>122</v>
      </c>
      <c r="D28" s="27" t="s">
        <v>45</v>
      </c>
      <c r="E28" s="23" t="s">
        <v>45</v>
      </c>
      <c r="F28" s="27" t="s">
        <v>45</v>
      </c>
      <c r="G28" s="23" t="s">
        <v>45</v>
      </c>
      <c r="H28" s="24" t="s">
        <v>45</v>
      </c>
      <c r="I28" s="22">
        <v>6.16</v>
      </c>
      <c r="J28" s="23">
        <f t="shared" si="0"/>
        <v>213.17419200000001</v>
      </c>
      <c r="K28" s="22">
        <v>6.05</v>
      </c>
      <c r="L28" s="23">
        <f t="shared" si="1"/>
        <v>211.10325499999996</v>
      </c>
      <c r="M28" s="24">
        <f t="shared" si="2"/>
        <v>9.8100666425065004E-3</v>
      </c>
    </row>
    <row r="29" spans="1:13" x14ac:dyDescent="0.3">
      <c r="A29" s="38">
        <v>31541</v>
      </c>
      <c r="B29" s="26"/>
      <c r="C29" s="25" t="s">
        <v>120</v>
      </c>
      <c r="D29" s="27" t="s">
        <v>45</v>
      </c>
      <c r="E29" s="23" t="s">
        <v>45</v>
      </c>
      <c r="F29" s="27" t="s">
        <v>45</v>
      </c>
      <c r="G29" s="23" t="s">
        <v>45</v>
      </c>
      <c r="H29" s="24" t="s">
        <v>45</v>
      </c>
      <c r="I29" s="22">
        <v>7.7</v>
      </c>
      <c r="J29" s="23">
        <f t="shared" si="0"/>
        <v>266.46773999999999</v>
      </c>
      <c r="K29" s="22">
        <v>7.59</v>
      </c>
      <c r="L29" s="23">
        <f t="shared" si="1"/>
        <v>264.83862899999997</v>
      </c>
      <c r="M29" s="24">
        <f t="shared" si="2"/>
        <v>6.1513345169900546E-3</v>
      </c>
    </row>
    <row r="30" spans="1:13" x14ac:dyDescent="0.3">
      <c r="A30" s="38">
        <v>31571</v>
      </c>
      <c r="B30" s="26"/>
      <c r="C30" s="25" t="s">
        <v>126</v>
      </c>
      <c r="D30" s="27" t="s">
        <v>45</v>
      </c>
      <c r="E30" s="23" t="s">
        <v>45</v>
      </c>
      <c r="F30" s="27" t="s">
        <v>45</v>
      </c>
      <c r="G30" s="23" t="s">
        <v>45</v>
      </c>
      <c r="H30" s="24" t="s">
        <v>45</v>
      </c>
      <c r="I30" s="22">
        <v>7.28</v>
      </c>
      <c r="J30" s="23">
        <f t="shared" si="0"/>
        <v>251.93313600000002</v>
      </c>
      <c r="K30" s="22">
        <v>7.17</v>
      </c>
      <c r="L30" s="23">
        <f t="shared" si="1"/>
        <v>250.18352699999997</v>
      </c>
      <c r="M30" s="24">
        <f t="shared" si="2"/>
        <v>6.9933021609374368E-3</v>
      </c>
    </row>
    <row r="31" spans="1:13" x14ac:dyDescent="0.3">
      <c r="A31" s="38">
        <v>31575</v>
      </c>
      <c r="B31" s="26"/>
      <c r="C31" s="25" t="s">
        <v>132</v>
      </c>
      <c r="D31" s="27">
        <v>3.85</v>
      </c>
      <c r="E31" s="23">
        <f t="shared" si="3"/>
        <v>133.23387</v>
      </c>
      <c r="F31" s="27">
        <v>3.76</v>
      </c>
      <c r="G31" s="23">
        <f t="shared" si="4"/>
        <v>131.19805599999998</v>
      </c>
      <c r="H31" s="24" t="s">
        <v>45</v>
      </c>
      <c r="I31" s="22">
        <v>1.97</v>
      </c>
      <c r="J31" s="23">
        <f t="shared" si="0"/>
        <v>68.174214000000006</v>
      </c>
      <c r="K31" s="22">
        <v>1.94</v>
      </c>
      <c r="L31" s="23">
        <f t="shared" si="1"/>
        <v>67.692613999999992</v>
      </c>
      <c r="M31" s="24">
        <f t="shared" si="2"/>
        <v>7.1145132613731612E-3</v>
      </c>
    </row>
    <row r="32" spans="1:13" x14ac:dyDescent="0.3">
      <c r="A32" s="38">
        <v>31579</v>
      </c>
      <c r="B32" s="26"/>
      <c r="C32" s="25" t="s">
        <v>136</v>
      </c>
      <c r="D32" s="22">
        <v>5.91</v>
      </c>
      <c r="E32" s="23">
        <f t="shared" si="3"/>
        <v>204.52264200000002</v>
      </c>
      <c r="F32" s="22">
        <v>5.78</v>
      </c>
      <c r="G32" s="23">
        <f t="shared" si="4"/>
        <v>201.682118</v>
      </c>
      <c r="H32" s="24">
        <f>(E32-G32)/G32</f>
        <v>1.4084163872178377E-2</v>
      </c>
      <c r="I32" s="22">
        <v>3.49</v>
      </c>
      <c r="J32" s="23">
        <f t="shared" si="0"/>
        <v>120.77563800000001</v>
      </c>
      <c r="K32" s="22">
        <v>3.44</v>
      </c>
      <c r="L32" s="23">
        <f t="shared" si="1"/>
        <v>120.03226399999998</v>
      </c>
      <c r="M32" s="24">
        <f t="shared" si="2"/>
        <v>6.1931182102841235E-3</v>
      </c>
    </row>
    <row r="33" spans="1:13" x14ac:dyDescent="0.3">
      <c r="A33" s="38">
        <v>31600</v>
      </c>
      <c r="B33" s="26"/>
      <c r="C33" s="25" t="s">
        <v>133</v>
      </c>
      <c r="D33" s="22" t="s">
        <v>45</v>
      </c>
      <c r="E33" s="23" t="s">
        <v>45</v>
      </c>
      <c r="F33" s="22" t="s">
        <v>45</v>
      </c>
      <c r="G33" s="23" t="s">
        <v>45</v>
      </c>
      <c r="H33" s="24" t="s">
        <v>45</v>
      </c>
      <c r="I33" s="22">
        <v>9.02</v>
      </c>
      <c r="J33" s="23">
        <f t="shared" si="0"/>
        <v>312.14792399999999</v>
      </c>
      <c r="K33" s="22">
        <v>8.9700000000000006</v>
      </c>
      <c r="L33" s="23">
        <f t="shared" si="1"/>
        <v>312.991107</v>
      </c>
      <c r="M33" s="24">
        <f t="shared" si="2"/>
        <v>-2.6939519403022861E-3</v>
      </c>
    </row>
    <row r="34" spans="1:13" x14ac:dyDescent="0.3">
      <c r="A34" s="38">
        <v>31622</v>
      </c>
      <c r="B34" s="26"/>
      <c r="C34" s="25" t="s">
        <v>124</v>
      </c>
      <c r="D34" s="22">
        <v>7.41</v>
      </c>
      <c r="E34" s="23">
        <f t="shared" si="3"/>
        <v>256.43194199999999</v>
      </c>
      <c r="F34" s="22">
        <v>7.31</v>
      </c>
      <c r="G34" s="23">
        <f t="shared" si="4"/>
        <v>255.06856099999996</v>
      </c>
      <c r="H34" s="24">
        <f>(E34-G34)/G34</f>
        <v>5.3451550228490628E-3</v>
      </c>
      <c r="I34" s="22">
        <v>3.85</v>
      </c>
      <c r="J34" s="23">
        <f t="shared" si="0"/>
        <v>133.23387</v>
      </c>
      <c r="K34" s="22">
        <v>3.83</v>
      </c>
      <c r="L34" s="23">
        <f t="shared" si="1"/>
        <v>133.64057299999999</v>
      </c>
      <c r="M34" s="24">
        <f t="shared" si="2"/>
        <v>-3.0432599237657653E-3</v>
      </c>
    </row>
    <row r="35" spans="1:13" x14ac:dyDescent="0.3">
      <c r="A35" s="38">
        <v>38510</v>
      </c>
      <c r="B35" s="26"/>
      <c r="C35" s="25" t="s">
        <v>153</v>
      </c>
      <c r="D35" s="22">
        <v>15.83</v>
      </c>
      <c r="E35" s="23">
        <f t="shared" si="3"/>
        <v>547.816146</v>
      </c>
      <c r="F35" s="22">
        <v>15.62</v>
      </c>
      <c r="G35" s="23">
        <f t="shared" si="4"/>
        <v>545.03022199999998</v>
      </c>
      <c r="H35" s="24">
        <f>(E35-G35)/G35</f>
        <v>5.1115037066697244E-3</v>
      </c>
      <c r="I35" s="22">
        <v>12.42</v>
      </c>
      <c r="J35" s="23">
        <f t="shared" si="0"/>
        <v>429.80900400000002</v>
      </c>
      <c r="K35" s="22">
        <v>12.27</v>
      </c>
      <c r="L35" s="23">
        <f t="shared" si="1"/>
        <v>428.13833699999992</v>
      </c>
      <c r="M35" s="24">
        <f t="shared" si="2"/>
        <v>3.9021663224708941E-3</v>
      </c>
    </row>
    <row r="36" spans="1:13" x14ac:dyDescent="0.3">
      <c r="A36" s="38">
        <v>42415</v>
      </c>
      <c r="B36" s="26"/>
      <c r="C36" s="25" t="s">
        <v>155</v>
      </c>
      <c r="D36" s="22" t="s">
        <v>45</v>
      </c>
      <c r="E36" s="23" t="s">
        <v>45</v>
      </c>
      <c r="F36" s="22" t="s">
        <v>45</v>
      </c>
      <c r="G36" s="23" t="s">
        <v>45</v>
      </c>
      <c r="H36" s="24" t="s">
        <v>45</v>
      </c>
      <c r="I36" s="22">
        <v>31.3</v>
      </c>
      <c r="J36" s="23">
        <f t="shared" si="0"/>
        <v>1083.1740600000001</v>
      </c>
      <c r="K36" s="22">
        <v>30.74</v>
      </c>
      <c r="L36" s="23">
        <f t="shared" si="1"/>
        <v>1072.6138939999998</v>
      </c>
      <c r="M36" s="24">
        <f t="shared" si="2"/>
        <v>9.8452631082552519E-3</v>
      </c>
    </row>
    <row r="37" spans="1:13" x14ac:dyDescent="0.3">
      <c r="A37" s="38">
        <v>42420</v>
      </c>
      <c r="B37" s="26"/>
      <c r="C37" s="25" t="s">
        <v>156</v>
      </c>
      <c r="D37" s="22" t="s">
        <v>45</v>
      </c>
      <c r="E37" s="23" t="s">
        <v>45</v>
      </c>
      <c r="F37" s="22" t="s">
        <v>45</v>
      </c>
      <c r="G37" s="23" t="s">
        <v>45</v>
      </c>
      <c r="H37" s="24" t="s">
        <v>45</v>
      </c>
      <c r="I37" s="22">
        <v>35.08</v>
      </c>
      <c r="J37" s="23">
        <f t="shared" si="0"/>
        <v>1213.985496</v>
      </c>
      <c r="K37" s="22">
        <v>34.49</v>
      </c>
      <c r="L37" s="23">
        <f t="shared" si="1"/>
        <v>1203.463019</v>
      </c>
      <c r="M37" s="24">
        <f t="shared" si="2"/>
        <v>8.7434984157165694E-3</v>
      </c>
    </row>
    <row r="38" spans="1:13" x14ac:dyDescent="0.3">
      <c r="A38" s="38">
        <v>42440</v>
      </c>
      <c r="B38" s="26"/>
      <c r="C38" s="25" t="s">
        <v>154</v>
      </c>
      <c r="D38" s="27" t="s">
        <v>45</v>
      </c>
      <c r="E38" s="23" t="s">
        <v>45</v>
      </c>
      <c r="F38" s="27" t="s">
        <v>45</v>
      </c>
      <c r="G38" s="23" t="s">
        <v>45</v>
      </c>
      <c r="H38" s="24" t="s">
        <v>45</v>
      </c>
      <c r="I38" s="22">
        <v>12.3</v>
      </c>
      <c r="J38" s="23">
        <f t="shared" si="0"/>
        <v>425.65626000000003</v>
      </c>
      <c r="K38" s="22">
        <v>12.06</v>
      </c>
      <c r="L38" s="23">
        <f t="shared" si="1"/>
        <v>420.81078600000001</v>
      </c>
      <c r="M38" s="24">
        <f t="shared" si="2"/>
        <v>1.1514614551728777E-2</v>
      </c>
    </row>
    <row r="39" spans="1:13" x14ac:dyDescent="0.3">
      <c r="A39" s="38">
        <v>42826</v>
      </c>
      <c r="B39" s="26"/>
      <c r="C39" s="25" t="s">
        <v>129</v>
      </c>
      <c r="D39" s="27" t="s">
        <v>45</v>
      </c>
      <c r="E39" s="23" t="s">
        <v>45</v>
      </c>
      <c r="F39" s="27" t="s">
        <v>45</v>
      </c>
      <c r="G39" s="23" t="s">
        <v>45</v>
      </c>
      <c r="H39" s="24" t="s">
        <v>45</v>
      </c>
      <c r="I39" s="22">
        <v>7.56</v>
      </c>
      <c r="J39" s="23">
        <f t="shared" si="0"/>
        <v>261.62287199999997</v>
      </c>
      <c r="K39" s="22">
        <v>7.37</v>
      </c>
      <c r="L39" s="23">
        <f t="shared" si="1"/>
        <v>257.162147</v>
      </c>
      <c r="M39" s="24">
        <f t="shared" si="2"/>
        <v>1.7345962662226367E-2</v>
      </c>
    </row>
    <row r="40" spans="1:13" x14ac:dyDescent="0.3">
      <c r="A40" s="38">
        <v>43191</v>
      </c>
      <c r="B40" s="26"/>
      <c r="C40" s="25" t="s">
        <v>128</v>
      </c>
      <c r="D40" s="27" t="s">
        <v>45</v>
      </c>
      <c r="E40" s="23" t="s">
        <v>45</v>
      </c>
      <c r="F40" s="27" t="s">
        <v>45</v>
      </c>
      <c r="G40" s="23" t="s">
        <v>45</v>
      </c>
      <c r="H40" s="24" t="s">
        <v>45</v>
      </c>
      <c r="I40" s="22">
        <v>4.55</v>
      </c>
      <c r="J40" s="23">
        <f t="shared" si="0"/>
        <v>157.45821000000001</v>
      </c>
      <c r="K40" s="22">
        <v>4.5</v>
      </c>
      <c r="L40" s="23">
        <f t="shared" si="1"/>
        <v>157.01894999999999</v>
      </c>
      <c r="M40" s="24">
        <f t="shared" si="2"/>
        <v>2.7974967352667858E-3</v>
      </c>
    </row>
    <row r="41" spans="1:13" x14ac:dyDescent="0.3">
      <c r="A41" s="38">
        <v>60220</v>
      </c>
      <c r="B41" s="26"/>
      <c r="C41" s="25" t="s">
        <v>150</v>
      </c>
      <c r="D41" s="27" t="s">
        <v>45</v>
      </c>
      <c r="E41" s="23" t="s">
        <v>45</v>
      </c>
      <c r="F41" s="27" t="s">
        <v>45</v>
      </c>
      <c r="G41" s="23" t="s">
        <v>45</v>
      </c>
      <c r="H41" s="24" t="s">
        <v>45</v>
      </c>
      <c r="I41" s="22">
        <v>21</v>
      </c>
      <c r="J41" s="23">
        <f t="shared" si="0"/>
        <v>726.73019999999997</v>
      </c>
      <c r="K41" s="22">
        <v>20.71</v>
      </c>
      <c r="L41" s="23">
        <f t="shared" si="1"/>
        <v>722.63610099999994</v>
      </c>
      <c r="M41" s="24">
        <f t="shared" si="2"/>
        <v>5.6655057702410978E-3</v>
      </c>
    </row>
    <row r="42" spans="1:13" x14ac:dyDescent="0.3">
      <c r="A42" s="38">
        <v>60240</v>
      </c>
      <c r="B42" s="26"/>
      <c r="C42" s="25" t="s">
        <v>151</v>
      </c>
      <c r="D42" s="27" t="s">
        <v>45</v>
      </c>
      <c r="E42" s="23" t="s">
        <v>45</v>
      </c>
      <c r="F42" s="27" t="s">
        <v>45</v>
      </c>
      <c r="G42" s="23" t="s">
        <v>45</v>
      </c>
      <c r="H42" s="24" t="s">
        <v>45</v>
      </c>
      <c r="I42" s="22">
        <v>27.27</v>
      </c>
      <c r="J42" s="23">
        <f t="shared" si="0"/>
        <v>943.71107400000005</v>
      </c>
      <c r="K42" s="22">
        <v>26.91</v>
      </c>
      <c r="L42" s="23">
        <f t="shared" si="1"/>
        <v>938.97332099999994</v>
      </c>
      <c r="M42" s="24">
        <f t="shared" si="2"/>
        <v>5.0456737098285584E-3</v>
      </c>
    </row>
    <row r="43" spans="1:13" x14ac:dyDescent="0.3">
      <c r="A43" s="38">
        <v>69210</v>
      </c>
      <c r="B43" s="26"/>
      <c r="C43" s="25" t="s">
        <v>116</v>
      </c>
      <c r="D43" s="22">
        <v>1.4</v>
      </c>
      <c r="E43" s="23">
        <f t="shared" si="3"/>
        <v>48.448679999999996</v>
      </c>
      <c r="F43" s="22">
        <v>1.39</v>
      </c>
      <c r="G43" s="23">
        <f t="shared" si="4"/>
        <v>48.501408999999995</v>
      </c>
      <c r="H43" s="24">
        <f>(E43-G43)/G43</f>
        <v>-1.087164292484768E-3</v>
      </c>
      <c r="I43" s="22">
        <v>0.97</v>
      </c>
      <c r="J43" s="23">
        <f t="shared" si="0"/>
        <v>33.568013999999998</v>
      </c>
      <c r="K43" s="22">
        <v>0.97</v>
      </c>
      <c r="L43" s="23">
        <f t="shared" si="1"/>
        <v>33.846306999999996</v>
      </c>
      <c r="M43" s="24">
        <f t="shared" si="2"/>
        <v>-8.2222559761098296E-3</v>
      </c>
    </row>
    <row r="44" spans="1:13" x14ac:dyDescent="0.3">
      <c r="A44" s="38">
        <v>69220</v>
      </c>
      <c r="B44" s="26"/>
      <c r="C44" s="25" t="s">
        <v>127</v>
      </c>
      <c r="D44" s="22">
        <v>2.29</v>
      </c>
      <c r="E44" s="23">
        <f t="shared" si="3"/>
        <v>79.248198000000002</v>
      </c>
      <c r="F44" s="22">
        <v>2.3199999999999998</v>
      </c>
      <c r="G44" s="23">
        <f t="shared" si="4"/>
        <v>80.95199199999999</v>
      </c>
      <c r="H44" s="24">
        <f>(E44-G44)/G44</f>
        <v>-2.1046968183315216E-2</v>
      </c>
      <c r="I44" s="22">
        <v>1.49</v>
      </c>
      <c r="J44" s="23">
        <f t="shared" si="0"/>
        <v>51.563237999999998</v>
      </c>
      <c r="K44" s="22">
        <v>1.49</v>
      </c>
      <c r="L44" s="23">
        <f t="shared" si="1"/>
        <v>51.990718999999999</v>
      </c>
      <c r="M44" s="24">
        <f t="shared" si="2"/>
        <v>-8.2222559761098938E-3</v>
      </c>
    </row>
    <row r="45" spans="1:13" x14ac:dyDescent="0.3">
      <c r="A45" s="38">
        <v>69436</v>
      </c>
      <c r="B45" s="26"/>
      <c r="C45" s="25" t="s">
        <v>138</v>
      </c>
      <c r="D45" s="27" t="s">
        <v>45</v>
      </c>
      <c r="E45" s="23" t="s">
        <v>45</v>
      </c>
      <c r="F45" s="27" t="s">
        <v>45</v>
      </c>
      <c r="G45" s="23" t="s">
        <v>45</v>
      </c>
      <c r="H45" s="24" t="s">
        <v>45</v>
      </c>
      <c r="I45" s="22">
        <v>4.72</v>
      </c>
      <c r="J45" s="23">
        <f t="shared" si="0"/>
        <v>163.341264</v>
      </c>
      <c r="K45" s="22">
        <v>4.6100000000000003</v>
      </c>
      <c r="L45" s="23">
        <f t="shared" si="1"/>
        <v>160.857191</v>
      </c>
      <c r="M45" s="24">
        <f t="shared" si="2"/>
        <v>1.5442722731618477E-2</v>
      </c>
    </row>
    <row r="46" spans="1:13" x14ac:dyDescent="0.3">
      <c r="A46" s="38">
        <v>69631</v>
      </c>
      <c r="B46" s="26"/>
      <c r="C46" s="25" t="s">
        <v>152</v>
      </c>
      <c r="D46" s="27" t="s">
        <v>45</v>
      </c>
      <c r="E46" s="23" t="s">
        <v>45</v>
      </c>
      <c r="F46" s="27" t="s">
        <v>45</v>
      </c>
      <c r="G46" s="23" t="s">
        <v>45</v>
      </c>
      <c r="H46" s="24" t="s">
        <v>45</v>
      </c>
      <c r="I46" s="22">
        <v>26.71</v>
      </c>
      <c r="J46" s="23">
        <f t="shared" si="0"/>
        <v>924.33160200000009</v>
      </c>
      <c r="K46" s="22">
        <v>26.6</v>
      </c>
      <c r="L46" s="23">
        <f t="shared" si="1"/>
        <v>928.15645999999992</v>
      </c>
      <c r="M46" s="24">
        <f t="shared" si="2"/>
        <v>-4.1209194406725737E-3</v>
      </c>
    </row>
    <row r="47" spans="1:13" x14ac:dyDescent="0.3">
      <c r="A47" s="38">
        <v>92504</v>
      </c>
      <c r="B47" s="26"/>
      <c r="C47" s="25" t="s">
        <v>119</v>
      </c>
      <c r="D47" s="22">
        <v>0.86</v>
      </c>
      <c r="E47" s="23">
        <f t="shared" si="3"/>
        <v>29.761331999999999</v>
      </c>
      <c r="F47" s="22">
        <v>0.86</v>
      </c>
      <c r="G47" s="23">
        <f t="shared" si="4"/>
        <v>30.008065999999996</v>
      </c>
      <c r="H47" s="24">
        <f>(E47-G47)/G47</f>
        <v>-8.2222559761097724E-3</v>
      </c>
      <c r="I47" s="22">
        <v>0.27</v>
      </c>
      <c r="J47" s="23">
        <f t="shared" si="0"/>
        <v>9.3436740000000018</v>
      </c>
      <c r="K47" s="22">
        <v>0.27</v>
      </c>
      <c r="L47" s="23">
        <f t="shared" si="1"/>
        <v>9.4211369999999999</v>
      </c>
      <c r="M47" s="24">
        <f t="shared" si="2"/>
        <v>-8.2222559761096839E-3</v>
      </c>
    </row>
    <row r="48" spans="1:13" x14ac:dyDescent="0.3">
      <c r="A48" s="38">
        <v>92511</v>
      </c>
      <c r="B48" s="26"/>
      <c r="C48" s="25" t="s">
        <v>158</v>
      </c>
      <c r="D48" s="22">
        <v>3.53</v>
      </c>
      <c r="E48" s="23">
        <f t="shared" si="3"/>
        <v>122.159886</v>
      </c>
      <c r="F48" s="22">
        <v>3.45</v>
      </c>
      <c r="G48" s="23">
        <f t="shared" si="4"/>
        <v>120.38119499999999</v>
      </c>
      <c r="H48" s="24">
        <f>(E48-G48)/G48</f>
        <v>1.4775488812849957E-2</v>
      </c>
      <c r="I48" s="22">
        <v>1.1000000000000001</v>
      </c>
      <c r="J48" s="23">
        <f t="shared" si="0"/>
        <v>38.066820000000007</v>
      </c>
      <c r="K48" s="22">
        <v>1.08</v>
      </c>
      <c r="L48" s="23">
        <f t="shared" si="1"/>
        <v>37.684547999999999</v>
      </c>
      <c r="M48" s="24">
        <f t="shared" si="2"/>
        <v>1.0143998542851237E-2</v>
      </c>
    </row>
    <row r="49" spans="1:13" x14ac:dyDescent="0.3">
      <c r="A49" s="39">
        <v>94010</v>
      </c>
      <c r="B49" s="21"/>
      <c r="C49" s="21" t="s">
        <v>0</v>
      </c>
      <c r="D49" s="22">
        <v>0.79</v>
      </c>
      <c r="E49" s="23">
        <f t="shared" si="3"/>
        <v>27.338898000000004</v>
      </c>
      <c r="F49" s="22">
        <v>0.86</v>
      </c>
      <c r="G49" s="23">
        <f t="shared" si="4"/>
        <v>30.008065999999996</v>
      </c>
      <c r="H49" s="24">
        <f>(E49-G49)/G49</f>
        <v>-8.894835141991464E-2</v>
      </c>
      <c r="I49" s="22" t="s">
        <v>45</v>
      </c>
      <c r="J49" s="23" t="s">
        <v>45</v>
      </c>
      <c r="K49" s="22" t="s">
        <v>45</v>
      </c>
      <c r="L49" s="23" t="s">
        <v>45</v>
      </c>
      <c r="M49" s="24" t="s">
        <v>45</v>
      </c>
    </row>
    <row r="50" spans="1:13" x14ac:dyDescent="0.3">
      <c r="A50" s="39">
        <v>94010</v>
      </c>
      <c r="B50" s="21" t="s">
        <v>1</v>
      </c>
      <c r="C50" s="21" t="s">
        <v>0</v>
      </c>
      <c r="D50" s="22">
        <v>0.55000000000000004</v>
      </c>
      <c r="E50" s="23">
        <f t="shared" si="3"/>
        <v>19.033410000000003</v>
      </c>
      <c r="F50" s="22">
        <v>0.62</v>
      </c>
      <c r="G50" s="23">
        <f t="shared" si="4"/>
        <v>21.633721999999999</v>
      </c>
      <c r="H50" s="24">
        <f t="shared" ref="H50:H68" si="6">(E50-G50)/G50</f>
        <v>-0.12019716255945211</v>
      </c>
      <c r="I50" s="22" t="s">
        <v>45</v>
      </c>
      <c r="J50" s="23" t="s">
        <v>45</v>
      </c>
      <c r="K50" s="22" t="s">
        <v>45</v>
      </c>
      <c r="L50" s="23" t="s">
        <v>45</v>
      </c>
      <c r="M50" s="24" t="s">
        <v>45</v>
      </c>
    </row>
    <row r="51" spans="1:13" x14ac:dyDescent="0.3">
      <c r="A51" s="39">
        <v>94010</v>
      </c>
      <c r="B51" s="21">
        <v>26</v>
      </c>
      <c r="C51" s="21" t="s">
        <v>0</v>
      </c>
      <c r="D51" s="22">
        <v>0.24</v>
      </c>
      <c r="E51" s="23">
        <f t="shared" si="3"/>
        <v>8.3054880000000004</v>
      </c>
      <c r="F51" s="22">
        <v>0.24</v>
      </c>
      <c r="G51" s="23">
        <f t="shared" si="4"/>
        <v>8.3743439999999989</v>
      </c>
      <c r="H51" s="24">
        <f t="shared" si="6"/>
        <v>-8.2222559761097082E-3</v>
      </c>
      <c r="I51" s="22">
        <v>0.24</v>
      </c>
      <c r="J51" s="23">
        <f t="shared" si="0"/>
        <v>8.3054880000000004</v>
      </c>
      <c r="K51" s="22">
        <v>0.24</v>
      </c>
      <c r="L51" s="23">
        <f t="shared" si="1"/>
        <v>8.3743439999999989</v>
      </c>
      <c r="M51" s="24">
        <f t="shared" si="2"/>
        <v>-8.2222559761097082E-3</v>
      </c>
    </row>
    <row r="52" spans="1:13" x14ac:dyDescent="0.3">
      <c r="A52" s="39">
        <v>94060</v>
      </c>
      <c r="B52" s="21"/>
      <c r="C52" s="21" t="s">
        <v>2</v>
      </c>
      <c r="D52" s="22">
        <v>1.1499999999999999</v>
      </c>
      <c r="E52" s="23">
        <f t="shared" si="3"/>
        <v>39.797129999999996</v>
      </c>
      <c r="F52" s="22">
        <v>1.35</v>
      </c>
      <c r="G52" s="23">
        <f t="shared" si="4"/>
        <v>47.105685000000001</v>
      </c>
      <c r="H52" s="24">
        <f t="shared" si="6"/>
        <v>-0.15515229212779744</v>
      </c>
      <c r="I52" s="22" t="s">
        <v>45</v>
      </c>
      <c r="J52" s="23" t="s">
        <v>45</v>
      </c>
      <c r="K52" s="22" t="s">
        <v>45</v>
      </c>
      <c r="L52" s="23" t="s">
        <v>45</v>
      </c>
      <c r="M52" s="24" t="s">
        <v>45</v>
      </c>
    </row>
    <row r="53" spans="1:13" x14ac:dyDescent="0.3">
      <c r="A53" s="39">
        <v>94060</v>
      </c>
      <c r="B53" s="21" t="s">
        <v>1</v>
      </c>
      <c r="C53" s="21" t="s">
        <v>2</v>
      </c>
      <c r="D53" s="22">
        <v>0.85</v>
      </c>
      <c r="E53" s="23">
        <f t="shared" si="3"/>
        <v>29.41527</v>
      </c>
      <c r="F53" s="22">
        <v>1.05</v>
      </c>
      <c r="G53" s="23">
        <f t="shared" si="4"/>
        <v>36.637754999999999</v>
      </c>
      <c r="H53" s="24">
        <f t="shared" si="6"/>
        <v>-0.19713230245685084</v>
      </c>
      <c r="I53" s="22" t="s">
        <v>45</v>
      </c>
      <c r="J53" s="23" t="s">
        <v>45</v>
      </c>
      <c r="K53" s="22" t="s">
        <v>45</v>
      </c>
      <c r="L53" s="23" t="s">
        <v>45</v>
      </c>
      <c r="M53" s="24" t="s">
        <v>45</v>
      </c>
    </row>
    <row r="54" spans="1:13" x14ac:dyDescent="0.3">
      <c r="A54" s="39">
        <v>94060</v>
      </c>
      <c r="B54" s="21">
        <v>26</v>
      </c>
      <c r="C54" s="21" t="s">
        <v>2</v>
      </c>
      <c r="D54" s="22">
        <v>0.3</v>
      </c>
      <c r="E54" s="23">
        <f t="shared" si="3"/>
        <v>10.38186</v>
      </c>
      <c r="F54" s="22">
        <v>0.3</v>
      </c>
      <c r="G54" s="23">
        <f t="shared" si="4"/>
        <v>10.467929999999999</v>
      </c>
      <c r="H54" s="24">
        <f t="shared" si="6"/>
        <v>-8.2222559761098366E-3</v>
      </c>
      <c r="I54" s="22">
        <v>0.3</v>
      </c>
      <c r="J54" s="23">
        <f t="shared" si="0"/>
        <v>10.38186</v>
      </c>
      <c r="K54" s="22">
        <v>0.3</v>
      </c>
      <c r="L54" s="23">
        <f t="shared" si="1"/>
        <v>10.467929999999999</v>
      </c>
      <c r="M54" s="24">
        <f t="shared" si="2"/>
        <v>-8.2222559761098366E-3</v>
      </c>
    </row>
    <row r="55" spans="1:13" x14ac:dyDescent="0.3">
      <c r="A55" s="39">
        <v>95004</v>
      </c>
      <c r="B55" s="21"/>
      <c r="C55" s="21" t="s">
        <v>35</v>
      </c>
      <c r="D55" s="22">
        <v>0.12</v>
      </c>
      <c r="E55" s="23">
        <f t="shared" si="3"/>
        <v>4.1527440000000002</v>
      </c>
      <c r="F55" s="22">
        <v>0.12</v>
      </c>
      <c r="G55" s="23">
        <f t="shared" si="4"/>
        <v>4.1871719999999994</v>
      </c>
      <c r="H55" s="24">
        <f t="shared" si="6"/>
        <v>-8.2222559761097082E-3</v>
      </c>
      <c r="I55" s="22" t="s">
        <v>45</v>
      </c>
      <c r="J55" s="23" t="s">
        <v>45</v>
      </c>
      <c r="K55" s="22" t="s">
        <v>45</v>
      </c>
      <c r="L55" s="23" t="s">
        <v>45</v>
      </c>
      <c r="M55" s="24" t="s">
        <v>45</v>
      </c>
    </row>
    <row r="56" spans="1:13" x14ac:dyDescent="0.3">
      <c r="A56" s="39">
        <v>95017</v>
      </c>
      <c r="B56" s="21"/>
      <c r="C56" s="21" t="s">
        <v>42</v>
      </c>
      <c r="D56" s="22">
        <v>0.26</v>
      </c>
      <c r="E56" s="23">
        <f t="shared" si="3"/>
        <v>8.9976120000000002</v>
      </c>
      <c r="F56" s="22">
        <v>0.25</v>
      </c>
      <c r="G56" s="23">
        <f t="shared" si="4"/>
        <v>8.7232749999999992</v>
      </c>
      <c r="H56" s="24">
        <f t="shared" si="6"/>
        <v>3.1448853784845826E-2</v>
      </c>
      <c r="I56" s="22">
        <v>0.11</v>
      </c>
      <c r="J56" s="23">
        <f t="shared" si="0"/>
        <v>3.8066820000000003</v>
      </c>
      <c r="K56" s="22">
        <v>0.11</v>
      </c>
      <c r="L56" s="23">
        <f t="shared" si="1"/>
        <v>3.8382409999999996</v>
      </c>
      <c r="M56" s="24">
        <f t="shared" si="2"/>
        <v>-8.2222559761096891E-3</v>
      </c>
    </row>
    <row r="57" spans="1:13" x14ac:dyDescent="0.3">
      <c r="A57" s="39">
        <v>95018</v>
      </c>
      <c r="B57" s="21"/>
      <c r="C57" s="21" t="s">
        <v>43</v>
      </c>
      <c r="D57" s="22">
        <v>0.61</v>
      </c>
      <c r="E57" s="23">
        <f t="shared" si="3"/>
        <v>21.109781999999999</v>
      </c>
      <c r="F57" s="22">
        <v>0.62</v>
      </c>
      <c r="G57" s="23">
        <f t="shared" si="4"/>
        <v>21.633721999999999</v>
      </c>
      <c r="H57" s="24">
        <f t="shared" si="6"/>
        <v>-2.4218671202301652E-2</v>
      </c>
      <c r="I57" s="22">
        <v>0.21</v>
      </c>
      <c r="J57" s="23">
        <f t="shared" si="0"/>
        <v>7.2673019999999999</v>
      </c>
      <c r="K57" s="22">
        <v>0.21</v>
      </c>
      <c r="L57" s="23">
        <f t="shared" si="1"/>
        <v>7.3275509999999988</v>
      </c>
      <c r="M57" s="24">
        <f t="shared" si="2"/>
        <v>-8.2222559761097394E-3</v>
      </c>
    </row>
    <row r="58" spans="1:13" x14ac:dyDescent="0.3">
      <c r="A58" s="39">
        <v>95024</v>
      </c>
      <c r="B58" s="21"/>
      <c r="C58" s="21" t="s">
        <v>77</v>
      </c>
      <c r="D58" s="22">
        <v>0.25</v>
      </c>
      <c r="E58" s="23">
        <f t="shared" si="3"/>
        <v>8.6515500000000003</v>
      </c>
      <c r="F58" s="22">
        <v>0.25</v>
      </c>
      <c r="G58" s="23">
        <f t="shared" si="4"/>
        <v>8.7232749999999992</v>
      </c>
      <c r="H58" s="24">
        <f t="shared" si="6"/>
        <v>-8.2222559761097672E-3</v>
      </c>
      <c r="I58" s="22">
        <v>0.03</v>
      </c>
      <c r="J58" s="23">
        <f t="shared" si="0"/>
        <v>1.0381860000000001</v>
      </c>
      <c r="K58" s="22">
        <v>0.03</v>
      </c>
      <c r="L58" s="23">
        <f t="shared" si="1"/>
        <v>1.0467929999999999</v>
      </c>
      <c r="M58" s="24">
        <f t="shared" si="2"/>
        <v>-8.2222559761097082E-3</v>
      </c>
    </row>
    <row r="59" spans="1:13" x14ac:dyDescent="0.3">
      <c r="A59" s="39">
        <v>95027</v>
      </c>
      <c r="B59" s="21"/>
      <c r="C59" s="21" t="s">
        <v>78</v>
      </c>
      <c r="D59" s="22">
        <v>0.15</v>
      </c>
      <c r="E59" s="23">
        <f t="shared" si="3"/>
        <v>5.1909299999999998</v>
      </c>
      <c r="F59" s="22">
        <v>0.14000000000000001</v>
      </c>
      <c r="G59" s="23">
        <f t="shared" si="4"/>
        <v>4.8850340000000001</v>
      </c>
      <c r="H59" s="24">
        <f t="shared" si="6"/>
        <v>6.2619011454167914E-2</v>
      </c>
      <c r="I59" s="22" t="s">
        <v>45</v>
      </c>
      <c r="J59" s="23" t="s">
        <v>45</v>
      </c>
      <c r="K59" s="22" t="s">
        <v>45</v>
      </c>
      <c r="L59" s="23" t="s">
        <v>45</v>
      </c>
      <c r="M59" s="24" t="s">
        <v>45</v>
      </c>
    </row>
    <row r="60" spans="1:13" x14ac:dyDescent="0.3">
      <c r="A60" s="39">
        <v>95060</v>
      </c>
      <c r="B60" s="21"/>
      <c r="C60" s="21" t="s">
        <v>8</v>
      </c>
      <c r="D60" s="22">
        <v>1.08</v>
      </c>
      <c r="E60" s="23">
        <f t="shared" si="3"/>
        <v>37.374696000000007</v>
      </c>
      <c r="F60" s="22">
        <v>1.06</v>
      </c>
      <c r="G60" s="23">
        <f t="shared" si="4"/>
        <v>36.986685999999999</v>
      </c>
      <c r="H60" s="24">
        <f t="shared" si="6"/>
        <v>1.0490531646982604E-2</v>
      </c>
      <c r="I60" s="22" t="s">
        <v>45</v>
      </c>
      <c r="J60" s="23" t="s">
        <v>45</v>
      </c>
      <c r="K60" s="22" t="s">
        <v>45</v>
      </c>
      <c r="L60" s="23" t="s">
        <v>45</v>
      </c>
      <c r="M60" s="24" t="s">
        <v>45</v>
      </c>
    </row>
    <row r="61" spans="1:13" x14ac:dyDescent="0.3">
      <c r="A61" s="39">
        <v>95065</v>
      </c>
      <c r="B61" s="21"/>
      <c r="C61" s="21" t="s">
        <v>9</v>
      </c>
      <c r="D61" s="22">
        <v>0.8</v>
      </c>
      <c r="E61" s="23">
        <f t="shared" si="3"/>
        <v>27.684960000000004</v>
      </c>
      <c r="F61" s="22">
        <v>0.78</v>
      </c>
      <c r="G61" s="23">
        <f t="shared" si="4"/>
        <v>27.216617999999997</v>
      </c>
      <c r="H61" s="24">
        <f t="shared" si="6"/>
        <v>1.7207942588605498E-2</v>
      </c>
      <c r="I61" s="22" t="s">
        <v>45</v>
      </c>
      <c r="J61" s="23" t="s">
        <v>45</v>
      </c>
      <c r="K61" s="22" t="s">
        <v>45</v>
      </c>
      <c r="L61" s="23" t="s">
        <v>45</v>
      </c>
      <c r="M61" s="24" t="s">
        <v>45</v>
      </c>
    </row>
    <row r="62" spans="1:13" x14ac:dyDescent="0.3">
      <c r="A62" s="39">
        <v>95070</v>
      </c>
      <c r="B62" s="21"/>
      <c r="C62" s="21" t="s">
        <v>10</v>
      </c>
      <c r="D62" s="22">
        <v>1.05</v>
      </c>
      <c r="E62" s="23">
        <f t="shared" si="3"/>
        <v>36.336510000000004</v>
      </c>
      <c r="F62" s="22">
        <v>1.02</v>
      </c>
      <c r="G62" s="23">
        <f t="shared" si="4"/>
        <v>35.590961999999998</v>
      </c>
      <c r="H62" s="24">
        <f t="shared" si="6"/>
        <v>2.094767767165177E-2</v>
      </c>
      <c r="I62" s="22" t="s">
        <v>45</v>
      </c>
      <c r="J62" s="23" t="s">
        <v>45</v>
      </c>
      <c r="K62" s="22" t="s">
        <v>45</v>
      </c>
      <c r="L62" s="23" t="s">
        <v>45</v>
      </c>
      <c r="M62" s="24" t="s">
        <v>45</v>
      </c>
    </row>
    <row r="63" spans="1:13" x14ac:dyDescent="0.3">
      <c r="A63" s="39">
        <v>95076</v>
      </c>
      <c r="B63" s="21"/>
      <c r="C63" s="21" t="s">
        <v>40</v>
      </c>
      <c r="D63" s="22">
        <v>3.51</v>
      </c>
      <c r="E63" s="23">
        <f t="shared" si="3"/>
        <v>121.46776199999999</v>
      </c>
      <c r="F63" s="22">
        <v>3.44</v>
      </c>
      <c r="G63" s="23">
        <f t="shared" si="4"/>
        <v>120.03226399999998</v>
      </c>
      <c r="H63" s="24">
        <f t="shared" si="6"/>
        <v>1.1959267884841444E-2</v>
      </c>
      <c r="I63" s="22">
        <v>2.16</v>
      </c>
      <c r="J63" s="23">
        <f t="shared" si="0"/>
        <v>74.749392000000014</v>
      </c>
      <c r="K63" s="22">
        <v>2.14</v>
      </c>
      <c r="L63" s="23">
        <f t="shared" si="1"/>
        <v>74.671233999999998</v>
      </c>
      <c r="M63" s="24">
        <f t="shared" si="2"/>
        <v>1.0466949026182715E-3</v>
      </c>
    </row>
    <row r="64" spans="1:13" x14ac:dyDescent="0.3">
      <c r="A64" s="39">
        <v>95079</v>
      </c>
      <c r="B64" s="21"/>
      <c r="C64" s="21" t="s">
        <v>41</v>
      </c>
      <c r="D64" s="22">
        <v>2.4700000000000002</v>
      </c>
      <c r="E64" s="23">
        <f t="shared" si="3"/>
        <v>85.477314000000007</v>
      </c>
      <c r="F64" s="22">
        <v>2.44</v>
      </c>
      <c r="G64" s="23">
        <f t="shared" si="4"/>
        <v>85.139163999999994</v>
      </c>
      <c r="H64" s="24">
        <f t="shared" si="6"/>
        <v>3.9717326799216992E-3</v>
      </c>
      <c r="I64" s="22">
        <v>1.98</v>
      </c>
      <c r="J64" s="23">
        <f t="shared" si="0"/>
        <v>68.520275999999996</v>
      </c>
      <c r="K64" s="22">
        <v>1.97</v>
      </c>
      <c r="L64" s="23">
        <f t="shared" si="1"/>
        <v>68.739407</v>
      </c>
      <c r="M64" s="24">
        <f t="shared" si="2"/>
        <v>-3.1878511841105118E-3</v>
      </c>
    </row>
    <row r="65" spans="1:13" x14ac:dyDescent="0.3">
      <c r="A65" s="39">
        <v>95115</v>
      </c>
      <c r="B65" s="21"/>
      <c r="C65" s="21" t="s">
        <v>79</v>
      </c>
      <c r="D65" s="22">
        <v>0.28000000000000003</v>
      </c>
      <c r="E65" s="23">
        <f t="shared" si="3"/>
        <v>9.6897360000000017</v>
      </c>
      <c r="F65" s="22">
        <v>0.27</v>
      </c>
      <c r="G65" s="23">
        <f t="shared" si="4"/>
        <v>9.4211369999999999</v>
      </c>
      <c r="H65" s="24">
        <f t="shared" si="6"/>
        <v>2.8510253061812159E-2</v>
      </c>
      <c r="I65" s="22" t="s">
        <v>45</v>
      </c>
      <c r="J65" s="23" t="s">
        <v>45</v>
      </c>
      <c r="K65" s="22" t="s">
        <v>45</v>
      </c>
      <c r="L65" s="23" t="s">
        <v>45</v>
      </c>
      <c r="M65" s="24" t="s">
        <v>45</v>
      </c>
    </row>
    <row r="66" spans="1:13" x14ac:dyDescent="0.3">
      <c r="A66" s="39">
        <v>95117</v>
      </c>
      <c r="B66" s="21"/>
      <c r="C66" s="21" t="s">
        <v>11</v>
      </c>
      <c r="D66" s="22">
        <v>0.34</v>
      </c>
      <c r="E66" s="23">
        <f t="shared" si="3"/>
        <v>11.766108000000001</v>
      </c>
      <c r="F66" s="22">
        <v>0.33</v>
      </c>
      <c r="G66" s="23">
        <f t="shared" si="4"/>
        <v>11.514723</v>
      </c>
      <c r="H66" s="24">
        <f t="shared" si="6"/>
        <v>2.1831615054917156E-2</v>
      </c>
      <c r="I66" s="22" t="s">
        <v>45</v>
      </c>
      <c r="J66" s="23" t="s">
        <v>45</v>
      </c>
      <c r="K66" s="22" t="s">
        <v>45</v>
      </c>
      <c r="L66" s="23" t="s">
        <v>45</v>
      </c>
      <c r="M66" s="24" t="s">
        <v>45</v>
      </c>
    </row>
    <row r="67" spans="1:13" x14ac:dyDescent="0.3">
      <c r="A67" s="39">
        <v>95144</v>
      </c>
      <c r="B67" s="21"/>
      <c r="C67" s="21" t="s">
        <v>12</v>
      </c>
      <c r="D67" s="22">
        <v>0.5</v>
      </c>
      <c r="E67" s="23">
        <f t="shared" si="3"/>
        <v>17.303100000000001</v>
      </c>
      <c r="F67" s="22">
        <v>0.48</v>
      </c>
      <c r="G67" s="23">
        <f t="shared" si="4"/>
        <v>16.748687999999998</v>
      </c>
      <c r="H67" s="24">
        <f t="shared" si="6"/>
        <v>3.310181669155237E-2</v>
      </c>
      <c r="I67" s="22">
        <v>0.09</v>
      </c>
      <c r="J67" s="23">
        <f t="shared" si="0"/>
        <v>3.1145580000000002</v>
      </c>
      <c r="K67" s="22">
        <v>0.09</v>
      </c>
      <c r="L67" s="23">
        <f t="shared" si="1"/>
        <v>3.1403789999999998</v>
      </c>
      <c r="M67" s="24">
        <f t="shared" si="2"/>
        <v>-8.2222559761097793E-3</v>
      </c>
    </row>
    <row r="68" spans="1:13" x14ac:dyDescent="0.3">
      <c r="A68" s="39">
        <v>95165</v>
      </c>
      <c r="B68" s="21"/>
      <c r="C68" s="21" t="s">
        <v>12</v>
      </c>
      <c r="D68" s="22">
        <v>0.46</v>
      </c>
      <c r="E68" s="23">
        <f t="shared" si="3"/>
        <v>15.918852000000001</v>
      </c>
      <c r="F68" s="22">
        <v>0.46</v>
      </c>
      <c r="G68" s="23">
        <f t="shared" si="4"/>
        <v>16.050826000000001</v>
      </c>
      <c r="H68" s="24">
        <f t="shared" si="6"/>
        <v>-8.2222559761098643E-3</v>
      </c>
      <c r="I68" s="22">
        <v>0.09</v>
      </c>
      <c r="J68" s="23">
        <f t="shared" si="0"/>
        <v>3.1145580000000002</v>
      </c>
      <c r="K68" s="22">
        <v>0.09</v>
      </c>
      <c r="L68" s="23">
        <f t="shared" si="1"/>
        <v>3.1403789999999998</v>
      </c>
      <c r="M68" s="24">
        <f t="shared" ref="M68" si="7">(J68-L68)/L68</f>
        <v>-8.2222559761097793E-3</v>
      </c>
    </row>
  </sheetData>
  <sortState xmlns:xlrd2="http://schemas.microsoft.com/office/spreadsheetml/2017/richdata2" ref="A49:G68">
    <sortCondition ref="A49:A68"/>
    <sortCondition descending="1" ref="B49:B68"/>
  </sortState>
  <mergeCells count="13">
    <mergeCell ref="I3:M3"/>
    <mergeCell ref="I4:J4"/>
    <mergeCell ref="K4:L4"/>
    <mergeCell ref="M4:M5"/>
    <mergeCell ref="A1:M1"/>
    <mergeCell ref="A2:M2"/>
    <mergeCell ref="D3:H3"/>
    <mergeCell ref="D4:E4"/>
    <mergeCell ref="H4:H5"/>
    <mergeCell ref="A3:A5"/>
    <mergeCell ref="C3:C5"/>
    <mergeCell ref="B3:B5"/>
    <mergeCell ref="F4:G4"/>
  </mergeCells>
  <phoneticPr fontId="28" type="noConversion"/>
  <pageMargins left="0.7" right="0.7" top="0.75" bottom="0.75" header="0.3" footer="0.3"/>
  <pageSetup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EF75E-81F8-40D1-8617-2DE8DD7EBB91}">
  <dimension ref="A1:M9"/>
  <sheetViews>
    <sheetView zoomScale="60" zoomScaleNormal="60" workbookViewId="0">
      <selection activeCell="F18" sqref="F18"/>
    </sheetView>
  </sheetViews>
  <sheetFormatPr defaultColWidth="8.81640625" defaultRowHeight="12.5" x14ac:dyDescent="0.25"/>
  <cols>
    <col min="1" max="1" width="7.81640625" style="4" customWidth="1"/>
    <col min="2" max="2" width="25.81640625" style="4" bestFit="1" customWidth="1"/>
    <col min="3" max="3" width="17.6328125" style="2" customWidth="1"/>
    <col min="4" max="4" width="16.6328125" style="3" customWidth="1"/>
    <col min="5" max="5" width="11.26953125" style="3" customWidth="1"/>
    <col min="6" max="6" width="16.6328125" style="3" customWidth="1"/>
    <col min="7" max="7" width="12.81640625" style="3" customWidth="1"/>
    <col min="8" max="8" width="15" style="3" customWidth="1"/>
    <col min="9" max="9" width="13.08984375" style="3" customWidth="1"/>
    <col min="10" max="10" width="15" style="3" customWidth="1"/>
    <col min="11" max="11" width="14.1796875" style="3" customWidth="1"/>
    <col min="12" max="16384" width="8.81640625" style="3"/>
  </cols>
  <sheetData>
    <row r="1" spans="1:13" s="2" customFormat="1" ht="12.75" customHeight="1" x14ac:dyDescent="0.35">
      <c r="A1" s="54" t="s">
        <v>159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3" ht="12.75" customHeight="1" x14ac:dyDescent="0.35">
      <c r="A2" s="55" t="s">
        <v>4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3" ht="12.75" customHeight="1" x14ac:dyDescent="0.25">
      <c r="A3" s="52" t="s">
        <v>5</v>
      </c>
      <c r="B3" s="53" t="s">
        <v>6</v>
      </c>
      <c r="C3" s="56" t="s">
        <v>7</v>
      </c>
      <c r="D3" s="56"/>
      <c r="E3" s="56"/>
      <c r="F3" s="56"/>
      <c r="G3" s="56"/>
      <c r="H3" s="56"/>
      <c r="I3" s="56"/>
      <c r="J3" s="56"/>
      <c r="K3" s="56"/>
    </row>
    <row r="4" spans="1:13" ht="12.75" customHeight="1" x14ac:dyDescent="0.25">
      <c r="A4" s="52"/>
      <c r="B4" s="53"/>
      <c r="C4" s="51">
        <v>2022</v>
      </c>
      <c r="D4" s="51"/>
      <c r="E4" s="51"/>
      <c r="F4" s="51"/>
      <c r="G4" s="51">
        <v>2021</v>
      </c>
      <c r="H4" s="51"/>
      <c r="I4" s="51"/>
      <c r="J4" s="51"/>
      <c r="K4" s="57" t="s">
        <v>109</v>
      </c>
    </row>
    <row r="5" spans="1:13" ht="29" x14ac:dyDescent="0.25">
      <c r="A5" s="52"/>
      <c r="B5" s="53"/>
      <c r="C5" s="17" t="s">
        <v>44</v>
      </c>
      <c r="D5" s="11" t="s">
        <v>161</v>
      </c>
      <c r="E5" s="11" t="s">
        <v>82</v>
      </c>
      <c r="F5" s="11" t="s">
        <v>162</v>
      </c>
      <c r="G5" s="17" t="s">
        <v>44</v>
      </c>
      <c r="H5" s="11" t="s">
        <v>106</v>
      </c>
      <c r="I5" s="11" t="s">
        <v>82</v>
      </c>
      <c r="J5" s="11" t="s">
        <v>107</v>
      </c>
      <c r="K5" s="57"/>
    </row>
    <row r="6" spans="1:13" ht="14.5" x14ac:dyDescent="0.35">
      <c r="A6" s="12" t="s">
        <v>75</v>
      </c>
      <c r="B6" s="13" t="s">
        <v>35</v>
      </c>
      <c r="C6" s="14">
        <v>0.12</v>
      </c>
      <c r="D6" s="15">
        <f>C6*33.5848</f>
        <v>4.030176</v>
      </c>
      <c r="E6" s="18">
        <v>30</v>
      </c>
      <c r="F6" s="15">
        <f>E6*D6</f>
        <v>120.90528</v>
      </c>
      <c r="G6" s="14">
        <v>0.12</v>
      </c>
      <c r="H6" s="15">
        <f>G6*34.8931</f>
        <v>4.1871719999999994</v>
      </c>
      <c r="I6" s="18">
        <v>30</v>
      </c>
      <c r="J6" s="15">
        <f>I6*H6</f>
        <v>125.61515999999999</v>
      </c>
      <c r="K6" s="16">
        <f>(D6-H6)/H6</f>
        <v>-3.749451897366516E-2</v>
      </c>
      <c r="M6" s="1"/>
    </row>
    <row r="7" spans="1:13" ht="14.5" x14ac:dyDescent="0.35">
      <c r="A7" s="12" t="s">
        <v>76</v>
      </c>
      <c r="B7" s="13" t="s">
        <v>77</v>
      </c>
      <c r="C7" s="14">
        <v>0.25</v>
      </c>
      <c r="D7" s="15">
        <f t="shared" ref="D7:D9" si="0">C7*33.5848</f>
        <v>8.3962000000000003</v>
      </c>
      <c r="E7" s="18">
        <v>15</v>
      </c>
      <c r="F7" s="15">
        <f t="shared" ref="F7:F9" si="1">E7*D7</f>
        <v>125.94300000000001</v>
      </c>
      <c r="G7" s="14">
        <v>0.25</v>
      </c>
      <c r="H7" s="15">
        <f t="shared" ref="H7:H9" si="2">G7*34.8931</f>
        <v>8.7232749999999992</v>
      </c>
      <c r="I7" s="18">
        <v>15</v>
      </c>
      <c r="J7" s="15">
        <f t="shared" ref="J7:J9" si="3">I7*H7</f>
        <v>130.84912499999999</v>
      </c>
      <c r="K7" s="16">
        <f>(D7-H7)/H7</f>
        <v>-3.749451897366516E-2</v>
      </c>
      <c r="M7" s="1"/>
    </row>
    <row r="8" spans="1:13" ht="14.5" x14ac:dyDescent="0.35">
      <c r="A8" s="12" t="s">
        <v>80</v>
      </c>
      <c r="B8" s="13" t="s">
        <v>11</v>
      </c>
      <c r="C8" s="14">
        <v>0.34</v>
      </c>
      <c r="D8" s="15">
        <f t="shared" si="0"/>
        <v>11.418832000000002</v>
      </c>
      <c r="E8" s="18">
        <v>10</v>
      </c>
      <c r="F8" s="15">
        <f t="shared" si="1"/>
        <v>114.18832000000002</v>
      </c>
      <c r="G8" s="14">
        <v>0.33</v>
      </c>
      <c r="H8" s="15">
        <f t="shared" si="2"/>
        <v>11.514723</v>
      </c>
      <c r="I8" s="18">
        <v>10</v>
      </c>
      <c r="J8" s="15">
        <f t="shared" si="3"/>
        <v>115.14723000000001</v>
      </c>
      <c r="K8" s="16">
        <f>(D8-H8)/H8</f>
        <v>-8.3276862152913429E-3</v>
      </c>
      <c r="M8" s="1"/>
    </row>
    <row r="9" spans="1:13" ht="14.5" x14ac:dyDescent="0.35">
      <c r="A9" s="12" t="s">
        <v>81</v>
      </c>
      <c r="B9" s="13" t="s">
        <v>12</v>
      </c>
      <c r="C9" s="14">
        <v>0.46</v>
      </c>
      <c r="D9" s="15">
        <f t="shared" si="0"/>
        <v>15.449008000000001</v>
      </c>
      <c r="E9" s="18">
        <v>1</v>
      </c>
      <c r="F9" s="15">
        <f t="shared" si="1"/>
        <v>15.449008000000001</v>
      </c>
      <c r="G9" s="14">
        <v>0.46</v>
      </c>
      <c r="H9" s="15">
        <f t="shared" si="2"/>
        <v>16.050826000000001</v>
      </c>
      <c r="I9" s="18">
        <v>1</v>
      </c>
      <c r="J9" s="15">
        <f t="shared" si="3"/>
        <v>16.050826000000001</v>
      </c>
      <c r="K9" s="16">
        <f>(D9-H9)/H9</f>
        <v>-3.7494518973665264E-2</v>
      </c>
      <c r="M9" s="1"/>
    </row>
  </sheetData>
  <mergeCells count="8">
    <mergeCell ref="C4:F4"/>
    <mergeCell ref="A3:A5"/>
    <mergeCell ref="B3:B5"/>
    <mergeCell ref="A1:K1"/>
    <mergeCell ref="A2:K2"/>
    <mergeCell ref="C3:K3"/>
    <mergeCell ref="K4:K5"/>
    <mergeCell ref="G4:J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0D4892-A8EE-44C4-93CA-057533832484}">
  <dimension ref="A1:L56"/>
  <sheetViews>
    <sheetView tabSelected="1" zoomScale="80" zoomScaleNormal="80" workbookViewId="0">
      <selection activeCell="I9" sqref="I9"/>
    </sheetView>
  </sheetViews>
  <sheetFormatPr defaultColWidth="8.81640625" defaultRowHeight="12.5" x14ac:dyDescent="0.25"/>
  <cols>
    <col min="1" max="1" width="9.54296875" style="6" customWidth="1"/>
    <col min="2" max="2" width="29.6328125" style="7" customWidth="1"/>
    <col min="3" max="3" width="20.36328125" style="6" customWidth="1"/>
    <col min="4" max="4" width="19.26953125" style="6" customWidth="1"/>
    <col min="5" max="5" width="20.08984375" style="6" customWidth="1"/>
    <col min="6" max="6" width="19.6328125" style="6" customWidth="1"/>
    <col min="7" max="7" width="20" style="6" customWidth="1"/>
    <col min="8" max="8" width="19" style="6" customWidth="1"/>
    <col min="9" max="9" width="20.90625" style="6" customWidth="1"/>
    <col min="10" max="10" width="20.08984375" style="6" customWidth="1"/>
    <col min="11" max="11" width="19.1796875" style="6" customWidth="1"/>
    <col min="12" max="12" width="19.08984375" style="6" customWidth="1"/>
    <col min="13" max="16384" width="8.81640625" style="5"/>
  </cols>
  <sheetData>
    <row r="1" spans="1:12" ht="12.75" customHeight="1" x14ac:dyDescent="0.35">
      <c r="A1" s="58" t="s">
        <v>159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12.75" customHeight="1" x14ac:dyDescent="0.25">
      <c r="A2" s="59" t="s">
        <v>34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ht="12.75" customHeight="1" x14ac:dyDescent="0.25">
      <c r="A3" s="59" t="s">
        <v>5</v>
      </c>
      <c r="B3" s="63" t="s">
        <v>6</v>
      </c>
      <c r="C3" s="60" t="s">
        <v>7</v>
      </c>
      <c r="D3" s="60"/>
      <c r="E3" s="60"/>
      <c r="F3" s="60"/>
      <c r="G3" s="60"/>
      <c r="H3" s="60" t="s">
        <v>160</v>
      </c>
      <c r="I3" s="60"/>
      <c r="J3" s="60"/>
      <c r="K3" s="60"/>
      <c r="L3" s="60"/>
    </row>
    <row r="4" spans="1:12" ht="12.75" customHeight="1" x14ac:dyDescent="0.25">
      <c r="A4" s="59"/>
      <c r="B4" s="63"/>
      <c r="C4" s="61">
        <v>2022</v>
      </c>
      <c r="D4" s="61"/>
      <c r="E4" s="61">
        <v>2021</v>
      </c>
      <c r="F4" s="61"/>
      <c r="G4" s="62" t="s">
        <v>109</v>
      </c>
      <c r="H4" s="61">
        <v>2022</v>
      </c>
      <c r="I4" s="61"/>
      <c r="J4" s="61">
        <v>2021</v>
      </c>
      <c r="K4" s="61"/>
      <c r="L4" s="62" t="s">
        <v>109</v>
      </c>
    </row>
    <row r="5" spans="1:12" ht="35.65" customHeight="1" x14ac:dyDescent="0.25">
      <c r="A5" s="59"/>
      <c r="B5" s="63"/>
      <c r="C5" s="36" t="s">
        <v>44</v>
      </c>
      <c r="D5" s="8" t="s">
        <v>163</v>
      </c>
      <c r="E5" s="36" t="s">
        <v>44</v>
      </c>
      <c r="F5" s="8" t="s">
        <v>106</v>
      </c>
      <c r="G5" s="62"/>
      <c r="H5" s="36" t="s">
        <v>44</v>
      </c>
      <c r="I5" s="8" t="s">
        <v>163</v>
      </c>
      <c r="J5" s="36" t="s">
        <v>44</v>
      </c>
      <c r="K5" s="8" t="s">
        <v>106</v>
      </c>
      <c r="L5" s="62"/>
    </row>
    <row r="6" spans="1:12" ht="13.15" customHeight="1" x14ac:dyDescent="0.35">
      <c r="A6" s="28" t="s">
        <v>13</v>
      </c>
      <c r="B6" s="29" t="s">
        <v>74</v>
      </c>
      <c r="C6" s="42">
        <v>2.14</v>
      </c>
      <c r="D6" s="30">
        <f>C6*34.6062</f>
        <v>74.057268000000008</v>
      </c>
      <c r="E6" s="42">
        <v>2.13</v>
      </c>
      <c r="F6" s="30">
        <f>E6*34.8931</f>
        <v>74.322302999999991</v>
      </c>
      <c r="G6" s="43">
        <f t="shared" ref="G6:G49" si="0">(D6-F6)/F6</f>
        <v>-3.5660224360914016E-3</v>
      </c>
      <c r="H6" s="42">
        <v>1.43</v>
      </c>
      <c r="I6" s="31">
        <f>H6*34.6062</f>
        <v>49.486865999999999</v>
      </c>
      <c r="J6" s="42">
        <v>1.42</v>
      </c>
      <c r="K6" s="31">
        <f>J6*34.8931</f>
        <v>49.548201999999996</v>
      </c>
      <c r="L6" s="9">
        <f t="shared" ref="L6:L49" si="1">(I6-K6)/K6</f>
        <v>-1.2379056660824378E-3</v>
      </c>
    </row>
    <row r="7" spans="1:12" ht="13.15" customHeight="1" x14ac:dyDescent="0.35">
      <c r="A7" s="28" t="s">
        <v>14</v>
      </c>
      <c r="B7" s="29" t="s">
        <v>74</v>
      </c>
      <c r="C7" s="42">
        <v>3.29</v>
      </c>
      <c r="D7" s="30">
        <f t="shared" ref="D7:D56" si="2">C7*34.6062</f>
        <v>113.854398</v>
      </c>
      <c r="E7" s="42">
        <v>3.28</v>
      </c>
      <c r="F7" s="30">
        <f t="shared" ref="F7:F15" si="3">E7*34.8931</f>
        <v>114.44936799999998</v>
      </c>
      <c r="G7" s="43">
        <f t="shared" si="0"/>
        <v>-5.1985433418904967E-3</v>
      </c>
      <c r="H7" s="42">
        <v>2.44</v>
      </c>
      <c r="I7" s="31">
        <f t="shared" ref="I7:I56" si="4">H7*34.6062</f>
        <v>84.439127999999997</v>
      </c>
      <c r="J7" s="42">
        <v>2.42</v>
      </c>
      <c r="K7" s="31">
        <f t="shared" ref="K7:K15" si="5">J7*34.8931</f>
        <v>84.441301999999993</v>
      </c>
      <c r="L7" s="9">
        <f t="shared" si="1"/>
        <v>-2.5745694920674812E-5</v>
      </c>
    </row>
    <row r="8" spans="1:12" ht="13.15" customHeight="1" x14ac:dyDescent="0.35">
      <c r="A8" s="28" t="s">
        <v>15</v>
      </c>
      <c r="B8" s="29" t="s">
        <v>74</v>
      </c>
      <c r="C8" s="42">
        <v>4.9000000000000004</v>
      </c>
      <c r="D8" s="30">
        <f t="shared" si="2"/>
        <v>169.57038000000003</v>
      </c>
      <c r="E8" s="42">
        <v>4.93</v>
      </c>
      <c r="F8" s="30">
        <f t="shared" si="3"/>
        <v>172.02298299999998</v>
      </c>
      <c r="G8" s="43">
        <f t="shared" si="0"/>
        <v>-1.4257414661853375E-2</v>
      </c>
      <c r="H8" s="42">
        <v>3.95</v>
      </c>
      <c r="I8" s="31">
        <f t="shared" si="4"/>
        <v>136.69449</v>
      </c>
      <c r="J8" s="42">
        <v>3.96</v>
      </c>
      <c r="K8" s="31">
        <f t="shared" si="5"/>
        <v>138.17667599999999</v>
      </c>
      <c r="L8" s="9">
        <f t="shared" si="1"/>
        <v>-1.0726745228695359E-2</v>
      </c>
    </row>
    <row r="9" spans="1:12" ht="13.15" customHeight="1" x14ac:dyDescent="0.35">
      <c r="A9" s="28" t="s">
        <v>16</v>
      </c>
      <c r="B9" s="29" t="s">
        <v>74</v>
      </c>
      <c r="C9" s="42">
        <v>6.48</v>
      </c>
      <c r="D9" s="30">
        <f t="shared" si="2"/>
        <v>224.24817600000003</v>
      </c>
      <c r="E9" s="42">
        <v>6.51</v>
      </c>
      <c r="F9" s="30">
        <f t="shared" si="3"/>
        <v>227.15408099999996</v>
      </c>
      <c r="G9" s="43">
        <f t="shared" si="0"/>
        <v>-1.2792660326450106E-2</v>
      </c>
      <c r="H9" s="42">
        <v>5.36</v>
      </c>
      <c r="I9" s="31">
        <f t="shared" si="4"/>
        <v>185.48923200000002</v>
      </c>
      <c r="J9" s="42">
        <v>5.38</v>
      </c>
      <c r="K9" s="31">
        <f t="shared" si="5"/>
        <v>187.72487799999999</v>
      </c>
      <c r="L9" s="9">
        <f t="shared" si="1"/>
        <v>-1.1909162087722728E-2</v>
      </c>
    </row>
    <row r="10" spans="1:12" ht="13.15" customHeight="1" x14ac:dyDescent="0.35">
      <c r="A10" s="28" t="s">
        <v>17</v>
      </c>
      <c r="B10" s="29" t="s">
        <v>73</v>
      </c>
      <c r="C10" s="42">
        <v>0.68</v>
      </c>
      <c r="D10" s="30">
        <f t="shared" si="2"/>
        <v>23.532216000000002</v>
      </c>
      <c r="E10" s="42">
        <v>0.68</v>
      </c>
      <c r="F10" s="30">
        <f t="shared" si="3"/>
        <v>23.727308000000001</v>
      </c>
      <c r="G10" s="43">
        <f t="shared" si="0"/>
        <v>-8.2222559761098452E-3</v>
      </c>
      <c r="H10" s="42">
        <v>0.26</v>
      </c>
      <c r="I10" s="31">
        <f t="shared" si="4"/>
        <v>8.9976120000000002</v>
      </c>
      <c r="J10" s="42">
        <v>0.27</v>
      </c>
      <c r="K10" s="31">
        <f t="shared" si="5"/>
        <v>9.4211369999999999</v>
      </c>
      <c r="L10" s="9">
        <f t="shared" si="1"/>
        <v>-4.4954765014031714E-2</v>
      </c>
    </row>
    <row r="11" spans="1:12" ht="13.15" customHeight="1" x14ac:dyDescent="0.35">
      <c r="A11" s="28" t="s">
        <v>18</v>
      </c>
      <c r="B11" s="29" t="s">
        <v>73</v>
      </c>
      <c r="C11" s="42">
        <v>1.66</v>
      </c>
      <c r="D11" s="30">
        <f t="shared" si="2"/>
        <v>57.446292</v>
      </c>
      <c r="E11" s="42">
        <v>1.67</v>
      </c>
      <c r="F11" s="30">
        <f t="shared" si="3"/>
        <v>58.27147699999999</v>
      </c>
      <c r="G11" s="43">
        <f t="shared" si="0"/>
        <v>-1.416104486248033E-2</v>
      </c>
      <c r="H11" s="42">
        <v>1.06</v>
      </c>
      <c r="I11" s="31">
        <f t="shared" si="4"/>
        <v>36.682572</v>
      </c>
      <c r="J11" s="42">
        <v>1.06</v>
      </c>
      <c r="K11" s="31">
        <f t="shared" si="5"/>
        <v>36.986685999999999</v>
      </c>
      <c r="L11" s="9">
        <f t="shared" si="1"/>
        <v>-8.2222559761098487E-3</v>
      </c>
    </row>
    <row r="12" spans="1:12" ht="13.15" customHeight="1" x14ac:dyDescent="0.35">
      <c r="A12" s="28" t="s">
        <v>19</v>
      </c>
      <c r="B12" s="29" t="s">
        <v>73</v>
      </c>
      <c r="C12" s="42">
        <v>2.66</v>
      </c>
      <c r="D12" s="30">
        <f t="shared" si="2"/>
        <v>92.052492000000015</v>
      </c>
      <c r="E12" s="42">
        <v>2.68</v>
      </c>
      <c r="F12" s="30">
        <f t="shared" si="3"/>
        <v>93.513508000000002</v>
      </c>
      <c r="G12" s="43">
        <f t="shared" si="0"/>
        <v>-1.5623582424049225E-2</v>
      </c>
      <c r="H12" s="42">
        <v>1.95</v>
      </c>
      <c r="I12" s="31">
        <f t="shared" si="4"/>
        <v>67.482089999999999</v>
      </c>
      <c r="J12" s="42">
        <v>1.95</v>
      </c>
      <c r="K12" s="31">
        <f t="shared" si="5"/>
        <v>68.041544999999999</v>
      </c>
      <c r="L12" s="9">
        <f t="shared" si="1"/>
        <v>-8.2222559761098869E-3</v>
      </c>
    </row>
    <row r="13" spans="1:12" ht="13.15" customHeight="1" x14ac:dyDescent="0.35">
      <c r="A13" s="28" t="s">
        <v>20</v>
      </c>
      <c r="B13" s="29" t="s">
        <v>73</v>
      </c>
      <c r="C13" s="42">
        <v>3.75</v>
      </c>
      <c r="D13" s="30">
        <f t="shared" si="2"/>
        <v>129.77325000000002</v>
      </c>
      <c r="E13" s="42">
        <v>3.81</v>
      </c>
      <c r="F13" s="30">
        <f t="shared" si="3"/>
        <v>132.942711</v>
      </c>
      <c r="G13" s="43">
        <f t="shared" si="0"/>
        <v>-2.384080312609229E-2</v>
      </c>
      <c r="H13" s="42">
        <v>2.86</v>
      </c>
      <c r="I13" s="31">
        <f t="shared" si="4"/>
        <v>98.973731999999998</v>
      </c>
      <c r="J13" s="42">
        <v>2.88</v>
      </c>
      <c r="K13" s="31">
        <f t="shared" si="5"/>
        <v>100.49212799999999</v>
      </c>
      <c r="L13" s="9">
        <f t="shared" si="1"/>
        <v>-1.5109601420720195E-2</v>
      </c>
    </row>
    <row r="14" spans="1:12" ht="13.15" customHeight="1" x14ac:dyDescent="0.35">
      <c r="A14" s="28" t="s">
        <v>21</v>
      </c>
      <c r="B14" s="29" t="s">
        <v>73</v>
      </c>
      <c r="C14" s="42">
        <v>5.29</v>
      </c>
      <c r="D14" s="30">
        <f t="shared" si="2"/>
        <v>183.06679800000001</v>
      </c>
      <c r="E14" s="42">
        <v>5.33</v>
      </c>
      <c r="F14" s="30">
        <f t="shared" si="3"/>
        <v>185.980223</v>
      </c>
      <c r="G14" s="43">
        <f t="shared" si="0"/>
        <v>-1.5665240921880118E-2</v>
      </c>
      <c r="H14" s="42">
        <v>4.25</v>
      </c>
      <c r="I14" s="31">
        <f t="shared" si="4"/>
        <v>147.07634999999999</v>
      </c>
      <c r="J14" s="42">
        <v>4.2699999999999996</v>
      </c>
      <c r="K14" s="31">
        <f t="shared" si="5"/>
        <v>148.99353699999998</v>
      </c>
      <c r="L14" s="9">
        <f t="shared" si="1"/>
        <v>-1.2867584987931285E-2</v>
      </c>
    </row>
    <row r="15" spans="1:12" ht="14.5" x14ac:dyDescent="0.35">
      <c r="A15" s="32">
        <v>99417</v>
      </c>
      <c r="B15" s="33" t="s">
        <v>100</v>
      </c>
      <c r="C15" s="32">
        <v>0.66</v>
      </c>
      <c r="D15" s="30">
        <f t="shared" si="2"/>
        <v>22.840092000000002</v>
      </c>
      <c r="E15" s="32">
        <v>0</v>
      </c>
      <c r="F15" s="30">
        <f t="shared" si="3"/>
        <v>0</v>
      </c>
      <c r="G15" s="43" t="s">
        <v>101</v>
      </c>
      <c r="H15" s="32">
        <v>0.66</v>
      </c>
      <c r="I15" s="31">
        <f t="shared" si="4"/>
        <v>22.840092000000002</v>
      </c>
      <c r="J15" s="32">
        <v>0</v>
      </c>
      <c r="K15" s="31">
        <f t="shared" si="5"/>
        <v>0</v>
      </c>
      <c r="L15" s="32" t="s">
        <v>101</v>
      </c>
    </row>
    <row r="16" spans="1:12" ht="14.5" x14ac:dyDescent="0.35">
      <c r="A16" s="32" t="s">
        <v>102</v>
      </c>
      <c r="B16" s="33" t="s">
        <v>103</v>
      </c>
      <c r="C16" s="32" t="s">
        <v>108</v>
      </c>
      <c r="D16" s="32" t="s">
        <v>108</v>
      </c>
      <c r="E16" s="32" t="s">
        <v>108</v>
      </c>
      <c r="F16" s="32" t="s">
        <v>108</v>
      </c>
      <c r="G16" s="43" t="s">
        <v>108</v>
      </c>
      <c r="H16" s="32" t="s">
        <v>108</v>
      </c>
      <c r="I16" s="65" t="s">
        <v>108</v>
      </c>
      <c r="J16" s="32" t="s">
        <v>108</v>
      </c>
      <c r="K16" s="32" t="s">
        <v>108</v>
      </c>
      <c r="L16" s="32" t="s">
        <v>108</v>
      </c>
    </row>
    <row r="17" spans="1:12" ht="14.5" x14ac:dyDescent="0.35">
      <c r="A17" s="32" t="s">
        <v>104</v>
      </c>
      <c r="B17" s="33" t="s">
        <v>105</v>
      </c>
      <c r="C17" s="32">
        <v>0.96</v>
      </c>
      <c r="D17" s="30">
        <f t="shared" si="2"/>
        <v>33.221952000000002</v>
      </c>
      <c r="E17" s="32">
        <v>0.97</v>
      </c>
      <c r="F17" s="30">
        <f t="shared" ref="F17" si="6">E17*34.8931</f>
        <v>33.846306999999996</v>
      </c>
      <c r="G17" s="43">
        <f t="shared" si="0"/>
        <v>-1.844676880109828E-2</v>
      </c>
      <c r="H17" s="32">
        <v>0.93</v>
      </c>
      <c r="I17" s="31">
        <f t="shared" si="4"/>
        <v>32.183766000000006</v>
      </c>
      <c r="J17" s="32">
        <v>0.93</v>
      </c>
      <c r="K17" s="31">
        <f t="shared" ref="K17:K34" si="7">J17*34.8931</f>
        <v>32.450583000000002</v>
      </c>
      <c r="L17" s="32" t="s">
        <v>101</v>
      </c>
    </row>
    <row r="18" spans="1:12" ht="13.15" customHeight="1" x14ac:dyDescent="0.35">
      <c r="A18" s="28" t="s">
        <v>22</v>
      </c>
      <c r="B18" s="29" t="s">
        <v>23</v>
      </c>
      <c r="C18" s="30" t="s">
        <v>45</v>
      </c>
      <c r="D18" s="64" t="s">
        <v>45</v>
      </c>
      <c r="E18" s="30" t="s">
        <v>45</v>
      </c>
      <c r="F18" s="30" t="s">
        <v>45</v>
      </c>
      <c r="G18" s="43" t="s">
        <v>45</v>
      </c>
      <c r="H18" s="42">
        <v>2.91</v>
      </c>
      <c r="I18" s="31">
        <f t="shared" si="4"/>
        <v>100.70404200000002</v>
      </c>
      <c r="J18" s="42">
        <v>2.9</v>
      </c>
      <c r="K18" s="31">
        <f t="shared" si="7"/>
        <v>101.18998999999999</v>
      </c>
      <c r="L18" s="9">
        <f t="shared" si="1"/>
        <v>-4.8023327208548908E-3</v>
      </c>
    </row>
    <row r="19" spans="1:12" ht="13.15" customHeight="1" x14ac:dyDescent="0.35">
      <c r="A19" s="28" t="s">
        <v>24</v>
      </c>
      <c r="B19" s="29" t="s">
        <v>23</v>
      </c>
      <c r="C19" s="30" t="s">
        <v>45</v>
      </c>
      <c r="D19" s="64" t="s">
        <v>45</v>
      </c>
      <c r="E19" s="30" t="s">
        <v>45</v>
      </c>
      <c r="F19" s="30" t="s">
        <v>45</v>
      </c>
      <c r="G19" s="43" t="s">
        <v>45</v>
      </c>
      <c r="H19" s="42">
        <v>3.91</v>
      </c>
      <c r="I19" s="31">
        <f t="shared" si="4"/>
        <v>135.31024200000002</v>
      </c>
      <c r="J19" s="42">
        <v>3.92</v>
      </c>
      <c r="K19" s="31">
        <f t="shared" si="7"/>
        <v>136.78095199999998</v>
      </c>
      <c r="L19" s="9">
        <f t="shared" si="1"/>
        <v>-1.0752301241476726E-2</v>
      </c>
    </row>
    <row r="20" spans="1:12" ht="13.15" customHeight="1" x14ac:dyDescent="0.35">
      <c r="A20" s="28" t="s">
        <v>25</v>
      </c>
      <c r="B20" s="29" t="s">
        <v>23</v>
      </c>
      <c r="C20" s="30" t="s">
        <v>45</v>
      </c>
      <c r="D20" s="64" t="s">
        <v>45</v>
      </c>
      <c r="E20" s="30" t="s">
        <v>45</v>
      </c>
      <c r="F20" s="30" t="s">
        <v>45</v>
      </c>
      <c r="G20" s="43" t="s">
        <v>45</v>
      </c>
      <c r="H20" s="42">
        <v>5.73</v>
      </c>
      <c r="I20" s="31">
        <f t="shared" si="4"/>
        <v>198.29352600000001</v>
      </c>
      <c r="J20" s="42">
        <v>5.78</v>
      </c>
      <c r="K20" s="31">
        <f t="shared" si="7"/>
        <v>201.682118</v>
      </c>
      <c r="L20" s="9">
        <f t="shared" si="1"/>
        <v>-1.6801648225451441E-2</v>
      </c>
    </row>
    <row r="21" spans="1:12" ht="13.15" customHeight="1" x14ac:dyDescent="0.35">
      <c r="A21" s="28" t="s">
        <v>26</v>
      </c>
      <c r="B21" s="29" t="s">
        <v>27</v>
      </c>
      <c r="C21" s="30" t="s">
        <v>45</v>
      </c>
      <c r="D21" s="64" t="s">
        <v>45</v>
      </c>
      <c r="E21" s="30" t="s">
        <v>45</v>
      </c>
      <c r="F21" s="30" t="s">
        <v>45</v>
      </c>
      <c r="G21" s="43" t="s">
        <v>45</v>
      </c>
      <c r="H21" s="42">
        <v>1.1200000000000001</v>
      </c>
      <c r="I21" s="31">
        <f t="shared" si="4"/>
        <v>38.758944000000007</v>
      </c>
      <c r="J21" s="42">
        <v>1.1200000000000001</v>
      </c>
      <c r="K21" s="31">
        <f t="shared" si="7"/>
        <v>39.080272000000001</v>
      </c>
      <c r="L21" s="9">
        <f t="shared" si="1"/>
        <v>-8.2222559761097377E-3</v>
      </c>
    </row>
    <row r="22" spans="1:12" ht="13.15" customHeight="1" x14ac:dyDescent="0.35">
      <c r="A22" s="28" t="s">
        <v>28</v>
      </c>
      <c r="B22" s="29" t="s">
        <v>27</v>
      </c>
      <c r="C22" s="30" t="s">
        <v>45</v>
      </c>
      <c r="D22" s="64" t="s">
        <v>45</v>
      </c>
      <c r="E22" s="30" t="s">
        <v>45</v>
      </c>
      <c r="F22" s="30" t="s">
        <v>45</v>
      </c>
      <c r="G22" s="43" t="s">
        <v>45</v>
      </c>
      <c r="H22" s="42">
        <v>2.06</v>
      </c>
      <c r="I22" s="31">
        <f t="shared" si="4"/>
        <v>71.288772000000009</v>
      </c>
      <c r="J22" s="42">
        <v>2.0699999999999998</v>
      </c>
      <c r="K22" s="31">
        <f t="shared" si="7"/>
        <v>72.228716999999989</v>
      </c>
      <c r="L22" s="9">
        <f t="shared" si="1"/>
        <v>-1.3013452807142905E-2</v>
      </c>
    </row>
    <row r="23" spans="1:12" ht="13.15" customHeight="1" x14ac:dyDescent="0.35">
      <c r="A23" s="28" t="s">
        <v>29</v>
      </c>
      <c r="B23" s="29" t="s">
        <v>27</v>
      </c>
      <c r="C23" s="30" t="s">
        <v>45</v>
      </c>
      <c r="D23" s="64" t="s">
        <v>45</v>
      </c>
      <c r="E23" s="30" t="s">
        <v>45</v>
      </c>
      <c r="F23" s="30" t="s">
        <v>45</v>
      </c>
      <c r="G23" s="43" t="s">
        <v>45</v>
      </c>
      <c r="H23" s="42">
        <v>2.96</v>
      </c>
      <c r="I23" s="31">
        <f t="shared" si="4"/>
        <v>102.434352</v>
      </c>
      <c r="J23" s="42">
        <v>2.96</v>
      </c>
      <c r="K23" s="31">
        <f t="shared" si="7"/>
        <v>103.283576</v>
      </c>
      <c r="L23" s="9">
        <f t="shared" si="1"/>
        <v>-8.2222559761098175E-3</v>
      </c>
    </row>
    <row r="24" spans="1:12" ht="13.15" customHeight="1" x14ac:dyDescent="0.35">
      <c r="A24" s="28" t="s">
        <v>30</v>
      </c>
      <c r="B24" s="29" t="s">
        <v>72</v>
      </c>
      <c r="C24" s="42">
        <v>8.16</v>
      </c>
      <c r="D24" s="30">
        <f t="shared" si="2"/>
        <v>282.38659200000001</v>
      </c>
      <c r="E24" s="42">
        <v>8.19</v>
      </c>
      <c r="F24" s="30">
        <f t="shared" ref="F24:F38" si="8">E24*34.8931</f>
        <v>285.77448899999996</v>
      </c>
      <c r="G24" s="43">
        <f t="shared" si="0"/>
        <v>-1.1855141485354744E-2</v>
      </c>
      <c r="H24" s="42">
        <v>6.33</v>
      </c>
      <c r="I24" s="31">
        <f t="shared" si="4"/>
        <v>219.05724600000002</v>
      </c>
      <c r="J24" s="42">
        <v>6.35</v>
      </c>
      <c r="K24" s="31">
        <f t="shared" si="7"/>
        <v>221.57118499999996</v>
      </c>
      <c r="L24" s="9">
        <f t="shared" si="1"/>
        <v>-1.134596540610611E-2</v>
      </c>
    </row>
    <row r="25" spans="1:12" ht="13.15" customHeight="1" x14ac:dyDescent="0.35">
      <c r="A25" s="28" t="s">
        <v>31</v>
      </c>
      <c r="B25" s="29" t="s">
        <v>71</v>
      </c>
      <c r="C25" s="42">
        <v>3.56</v>
      </c>
      <c r="D25" s="30">
        <f t="shared" si="2"/>
        <v>123.19807200000001</v>
      </c>
      <c r="E25" s="42">
        <v>3.56</v>
      </c>
      <c r="F25" s="30">
        <f t="shared" si="8"/>
        <v>124.21943599999999</v>
      </c>
      <c r="G25" s="43">
        <f t="shared" si="0"/>
        <v>-8.2222559761097064E-3</v>
      </c>
      <c r="H25" s="42">
        <v>3.18</v>
      </c>
      <c r="I25" s="31">
        <f t="shared" si="4"/>
        <v>110.04771600000001</v>
      </c>
      <c r="J25" s="42">
        <v>3.18</v>
      </c>
      <c r="K25" s="31">
        <f t="shared" si="7"/>
        <v>110.96005799999999</v>
      </c>
      <c r="L25" s="9">
        <f t="shared" si="1"/>
        <v>-8.2222559761097203E-3</v>
      </c>
    </row>
    <row r="26" spans="1:12" ht="14.5" x14ac:dyDescent="0.35">
      <c r="A26" s="32">
        <v>99421</v>
      </c>
      <c r="B26" s="33" t="s">
        <v>92</v>
      </c>
      <c r="C26" s="32">
        <v>0.44</v>
      </c>
      <c r="D26" s="30">
        <f t="shared" si="2"/>
        <v>15.226728000000001</v>
      </c>
      <c r="E26" s="32">
        <v>0.43</v>
      </c>
      <c r="F26" s="30">
        <f t="shared" si="8"/>
        <v>15.004032999999998</v>
      </c>
      <c r="G26" s="43">
        <f>(D26-F26)/F26</f>
        <v>1.4842342722120342E-2</v>
      </c>
      <c r="H26" s="32">
        <v>0.38</v>
      </c>
      <c r="I26" s="31">
        <f t="shared" si="4"/>
        <v>13.150356</v>
      </c>
      <c r="J26" s="32">
        <v>0.37</v>
      </c>
      <c r="K26" s="31">
        <f t="shared" si="7"/>
        <v>12.910447</v>
      </c>
      <c r="L26" s="32" t="s">
        <v>45</v>
      </c>
    </row>
    <row r="27" spans="1:12" ht="14.5" x14ac:dyDescent="0.35">
      <c r="A27" s="32">
        <v>99422</v>
      </c>
      <c r="B27" s="10" t="s">
        <v>93</v>
      </c>
      <c r="C27" s="32">
        <v>0.86</v>
      </c>
      <c r="D27" s="30">
        <f t="shared" si="2"/>
        <v>29.761331999999999</v>
      </c>
      <c r="E27" s="32">
        <v>0.86</v>
      </c>
      <c r="F27" s="30">
        <f t="shared" si="8"/>
        <v>30.008065999999996</v>
      </c>
      <c r="G27" s="43">
        <f>(D27-F27)/F27</f>
        <v>-8.2222559761097724E-3</v>
      </c>
      <c r="H27" s="32">
        <v>0.75</v>
      </c>
      <c r="I27" s="31">
        <f t="shared" si="4"/>
        <v>25.954650000000001</v>
      </c>
      <c r="J27" s="32">
        <v>0.74</v>
      </c>
      <c r="K27" s="31">
        <f t="shared" si="7"/>
        <v>25.820893999999999</v>
      </c>
      <c r="L27" s="32" t="s">
        <v>45</v>
      </c>
    </row>
    <row r="28" spans="1:12" ht="14.5" x14ac:dyDescent="0.35">
      <c r="A28" s="32">
        <v>99423</v>
      </c>
      <c r="B28" s="10" t="s">
        <v>94</v>
      </c>
      <c r="C28" s="32">
        <v>1.4</v>
      </c>
      <c r="D28" s="30">
        <f t="shared" si="2"/>
        <v>48.448679999999996</v>
      </c>
      <c r="E28" s="32">
        <v>1.4</v>
      </c>
      <c r="F28" s="30">
        <f t="shared" si="8"/>
        <v>48.850339999999996</v>
      </c>
      <c r="G28" s="43">
        <f>(D28-F28)/F28</f>
        <v>-8.2222559761098834E-3</v>
      </c>
      <c r="H28" s="32">
        <v>1.21</v>
      </c>
      <c r="I28" s="31">
        <f t="shared" si="4"/>
        <v>41.873502000000002</v>
      </c>
      <c r="J28" s="32">
        <v>1.21</v>
      </c>
      <c r="K28" s="31">
        <f t="shared" si="7"/>
        <v>42.220650999999997</v>
      </c>
      <c r="L28" s="32" t="s">
        <v>45</v>
      </c>
    </row>
    <row r="29" spans="1:12" ht="14.5" x14ac:dyDescent="0.35">
      <c r="A29" s="28" t="s">
        <v>65</v>
      </c>
      <c r="B29" s="29" t="s">
        <v>64</v>
      </c>
      <c r="C29" s="42">
        <v>0.54</v>
      </c>
      <c r="D29" s="30">
        <f t="shared" si="2"/>
        <v>18.687348000000004</v>
      </c>
      <c r="E29" s="42">
        <v>0.53</v>
      </c>
      <c r="F29" s="30">
        <f t="shared" si="8"/>
        <v>18.493342999999999</v>
      </c>
      <c r="G29" s="43">
        <f t="shared" si="0"/>
        <v>1.0490531646982604E-2</v>
      </c>
      <c r="H29" s="42">
        <v>0.54</v>
      </c>
      <c r="I29" s="31">
        <f t="shared" si="4"/>
        <v>18.687348000000004</v>
      </c>
      <c r="J29" s="42">
        <v>0.53</v>
      </c>
      <c r="K29" s="31">
        <f t="shared" si="7"/>
        <v>18.493342999999999</v>
      </c>
      <c r="L29" s="9">
        <f t="shared" si="1"/>
        <v>1.0490531646982604E-2</v>
      </c>
    </row>
    <row r="30" spans="1:12" ht="14.5" x14ac:dyDescent="0.35">
      <c r="A30" s="28" t="s">
        <v>63</v>
      </c>
      <c r="B30" s="29" t="s">
        <v>62</v>
      </c>
      <c r="C30" s="42">
        <v>1.06</v>
      </c>
      <c r="D30" s="30">
        <f t="shared" si="2"/>
        <v>36.682572</v>
      </c>
      <c r="E30" s="42">
        <v>1</v>
      </c>
      <c r="F30" s="30">
        <f t="shared" si="8"/>
        <v>34.893099999999997</v>
      </c>
      <c r="G30" s="43">
        <f t="shared" si="0"/>
        <v>5.1284408665323619E-2</v>
      </c>
      <c r="H30" s="42">
        <v>1.06</v>
      </c>
      <c r="I30" s="31">
        <f t="shared" si="4"/>
        <v>36.682572</v>
      </c>
      <c r="J30" s="42">
        <v>1</v>
      </c>
      <c r="K30" s="31">
        <f t="shared" si="7"/>
        <v>34.893099999999997</v>
      </c>
      <c r="L30" s="9">
        <f t="shared" si="1"/>
        <v>5.1284408665323619E-2</v>
      </c>
    </row>
    <row r="31" spans="1:12" ht="14.5" x14ac:dyDescent="0.35">
      <c r="A31" s="28" t="s">
        <v>61</v>
      </c>
      <c r="B31" s="29" t="s">
        <v>60</v>
      </c>
      <c r="C31" s="42">
        <v>1.59</v>
      </c>
      <c r="D31" s="30">
        <f t="shared" si="2"/>
        <v>55.023858000000004</v>
      </c>
      <c r="E31" s="42">
        <v>1.55</v>
      </c>
      <c r="F31" s="30">
        <f t="shared" si="8"/>
        <v>54.084304999999993</v>
      </c>
      <c r="G31" s="43">
        <f t="shared" si="0"/>
        <v>1.7372008385797152E-2</v>
      </c>
      <c r="H31" s="42">
        <v>1.59</v>
      </c>
      <c r="I31" s="31">
        <f t="shared" si="4"/>
        <v>55.023858000000004</v>
      </c>
      <c r="J31" s="42">
        <v>1.55</v>
      </c>
      <c r="K31" s="31">
        <f t="shared" si="7"/>
        <v>54.084304999999993</v>
      </c>
      <c r="L31" s="9">
        <f t="shared" si="1"/>
        <v>1.7372008385797152E-2</v>
      </c>
    </row>
    <row r="32" spans="1:12" ht="14.5" x14ac:dyDescent="0.35">
      <c r="A32" s="28" t="s">
        <v>59</v>
      </c>
      <c r="B32" s="29" t="s">
        <v>58</v>
      </c>
      <c r="C32" s="42">
        <v>2.13</v>
      </c>
      <c r="D32" s="30">
        <f t="shared" si="2"/>
        <v>73.711206000000004</v>
      </c>
      <c r="E32" s="42">
        <v>2.11</v>
      </c>
      <c r="F32" s="30">
        <f t="shared" si="8"/>
        <v>73.62444099999999</v>
      </c>
      <c r="G32" s="43">
        <f t="shared" si="0"/>
        <v>1.1784809340693531E-3</v>
      </c>
      <c r="H32" s="42">
        <v>2.13</v>
      </c>
      <c r="I32" s="31">
        <f t="shared" si="4"/>
        <v>73.711206000000004</v>
      </c>
      <c r="J32" s="42">
        <v>2.11</v>
      </c>
      <c r="K32" s="31">
        <f t="shared" si="7"/>
        <v>73.62444099999999</v>
      </c>
      <c r="L32" s="9">
        <f t="shared" si="1"/>
        <v>1.1784809340693531E-3</v>
      </c>
    </row>
    <row r="33" spans="1:12" ht="14.5" x14ac:dyDescent="0.35">
      <c r="A33" s="28" t="s">
        <v>83</v>
      </c>
      <c r="B33" s="29" t="s">
        <v>52</v>
      </c>
      <c r="C33" s="42">
        <v>1.05</v>
      </c>
      <c r="D33" s="30">
        <f t="shared" si="2"/>
        <v>36.336510000000004</v>
      </c>
      <c r="E33" s="42">
        <v>1.05</v>
      </c>
      <c r="F33" s="30">
        <f t="shared" si="8"/>
        <v>36.637754999999999</v>
      </c>
      <c r="G33" s="43">
        <f t="shared" si="0"/>
        <v>-8.2222559761097377E-3</v>
      </c>
      <c r="H33" s="42">
        <v>1.05</v>
      </c>
      <c r="I33" s="31">
        <f t="shared" si="4"/>
        <v>36.336510000000004</v>
      </c>
      <c r="J33" s="42">
        <v>1.05</v>
      </c>
      <c r="K33" s="31">
        <f t="shared" si="7"/>
        <v>36.637754999999999</v>
      </c>
      <c r="L33" s="9">
        <f t="shared" si="1"/>
        <v>-8.2222559761097377E-3</v>
      </c>
    </row>
    <row r="34" spans="1:12" ht="14.5" x14ac:dyDescent="0.35">
      <c r="A34" s="28" t="s">
        <v>84</v>
      </c>
      <c r="B34" s="29" t="s">
        <v>53</v>
      </c>
      <c r="C34" s="42">
        <v>1.07</v>
      </c>
      <c r="D34" s="30">
        <f t="shared" si="2"/>
        <v>37.028634000000004</v>
      </c>
      <c r="E34" s="42">
        <v>1.05</v>
      </c>
      <c r="F34" s="30">
        <f t="shared" si="8"/>
        <v>36.637754999999999</v>
      </c>
      <c r="G34" s="43">
        <f t="shared" si="0"/>
        <v>1.0668748671964353E-2</v>
      </c>
      <c r="H34" s="42">
        <v>1.07</v>
      </c>
      <c r="I34" s="31">
        <f t="shared" si="4"/>
        <v>37.028634000000004</v>
      </c>
      <c r="J34" s="42">
        <v>1.05</v>
      </c>
      <c r="K34" s="31">
        <f t="shared" si="7"/>
        <v>36.637754999999999</v>
      </c>
      <c r="L34" s="9">
        <f t="shared" si="1"/>
        <v>1.0668748671964353E-2</v>
      </c>
    </row>
    <row r="35" spans="1:12" ht="14.5" x14ac:dyDescent="0.35">
      <c r="A35" s="28" t="s">
        <v>86</v>
      </c>
      <c r="B35" s="29" t="s">
        <v>87</v>
      </c>
      <c r="C35" s="42">
        <v>0.55000000000000004</v>
      </c>
      <c r="D35" s="30">
        <f t="shared" si="2"/>
        <v>19.033410000000003</v>
      </c>
      <c r="E35" s="42">
        <v>0.57999999999999996</v>
      </c>
      <c r="F35" s="30">
        <f t="shared" si="8"/>
        <v>20.237997999999997</v>
      </c>
      <c r="G35" s="43">
        <f t="shared" si="0"/>
        <v>-5.9521104804931502E-2</v>
      </c>
      <c r="H35" s="34" t="s">
        <v>45</v>
      </c>
      <c r="I35" s="65" t="s">
        <v>45</v>
      </c>
      <c r="J35" s="34" t="s">
        <v>45</v>
      </c>
      <c r="K35" s="31" t="s">
        <v>45</v>
      </c>
      <c r="L35" s="9" t="s">
        <v>45</v>
      </c>
    </row>
    <row r="36" spans="1:12" ht="14.5" x14ac:dyDescent="0.35">
      <c r="A36" s="28" t="s">
        <v>88</v>
      </c>
      <c r="B36" s="29" t="s">
        <v>89</v>
      </c>
      <c r="C36" s="42">
        <v>1.61</v>
      </c>
      <c r="D36" s="30">
        <f t="shared" si="2"/>
        <v>55.715982000000004</v>
      </c>
      <c r="E36" s="42">
        <v>1.91</v>
      </c>
      <c r="F36" s="30">
        <f t="shared" si="8"/>
        <v>66.645820999999998</v>
      </c>
      <c r="G36" s="43">
        <f t="shared" si="0"/>
        <v>-0.16399886498509778</v>
      </c>
      <c r="H36" s="34" t="s">
        <v>45</v>
      </c>
      <c r="I36" s="65" t="s">
        <v>45</v>
      </c>
      <c r="J36" s="34" t="s">
        <v>45</v>
      </c>
      <c r="K36" s="31" t="s">
        <v>45</v>
      </c>
      <c r="L36" s="9" t="s">
        <v>45</v>
      </c>
    </row>
    <row r="37" spans="1:12" ht="14.5" x14ac:dyDescent="0.35">
      <c r="A37" s="28" t="s">
        <v>90</v>
      </c>
      <c r="B37" s="29" t="s">
        <v>91</v>
      </c>
      <c r="C37" s="35">
        <v>1.45</v>
      </c>
      <c r="D37" s="30">
        <f t="shared" si="2"/>
        <v>50.178989999999999</v>
      </c>
      <c r="E37" s="35">
        <v>1.49</v>
      </c>
      <c r="F37" s="30">
        <f t="shared" si="8"/>
        <v>51.990718999999999</v>
      </c>
      <c r="G37" s="43">
        <f t="shared" si="0"/>
        <v>-3.4847161855945864E-2</v>
      </c>
      <c r="H37" s="42">
        <v>0.9</v>
      </c>
      <c r="I37" s="31">
        <f t="shared" si="4"/>
        <v>31.145580000000002</v>
      </c>
      <c r="J37" s="42">
        <v>0.92</v>
      </c>
      <c r="K37" s="31">
        <f t="shared" ref="K37:K51" si="9">J37*34.8931</f>
        <v>32.101652000000001</v>
      </c>
      <c r="L37" s="9">
        <f t="shared" si="1"/>
        <v>-2.9782641715759641E-2</v>
      </c>
    </row>
    <row r="38" spans="1:12" ht="14.5" x14ac:dyDescent="0.35">
      <c r="A38" s="32">
        <v>99458</v>
      </c>
      <c r="B38" s="10" t="s">
        <v>95</v>
      </c>
      <c r="C38" s="32">
        <v>1.18</v>
      </c>
      <c r="D38" s="30">
        <f t="shared" si="2"/>
        <v>40.835315999999999</v>
      </c>
      <c r="E38" s="32">
        <v>1.2</v>
      </c>
      <c r="F38" s="30">
        <f t="shared" si="8"/>
        <v>41.871719999999996</v>
      </c>
      <c r="G38" s="43">
        <f>(D38-F38)/F38</f>
        <v>-2.4751885043174666E-2</v>
      </c>
      <c r="H38" s="32">
        <v>0.9</v>
      </c>
      <c r="I38" s="31">
        <f t="shared" si="4"/>
        <v>31.145580000000002</v>
      </c>
      <c r="J38" s="32">
        <v>0.91</v>
      </c>
      <c r="K38" s="31">
        <f t="shared" si="9"/>
        <v>31.752720999999998</v>
      </c>
      <c r="L38" s="32" t="s">
        <v>45</v>
      </c>
    </row>
    <row r="39" spans="1:12" ht="13.15" customHeight="1" x14ac:dyDescent="0.35">
      <c r="A39" s="28" t="s">
        <v>32</v>
      </c>
      <c r="B39" s="29" t="s">
        <v>70</v>
      </c>
      <c r="C39" s="30" t="s">
        <v>45</v>
      </c>
      <c r="D39" s="64" t="s">
        <v>45</v>
      </c>
      <c r="E39" s="30" t="s">
        <v>45</v>
      </c>
      <c r="F39" s="30" t="s">
        <v>45</v>
      </c>
      <c r="G39" s="43" t="s">
        <v>45</v>
      </c>
      <c r="H39" s="42">
        <v>22.94</v>
      </c>
      <c r="I39" s="31">
        <f t="shared" si="4"/>
        <v>793.86622800000009</v>
      </c>
      <c r="J39" s="42">
        <v>22.91</v>
      </c>
      <c r="K39" s="31">
        <f t="shared" si="9"/>
        <v>799.40092099999993</v>
      </c>
      <c r="L39" s="9">
        <f t="shared" si="1"/>
        <v>-6.9235509424686219E-3</v>
      </c>
    </row>
    <row r="40" spans="1:12" ht="13.15" customHeight="1" x14ac:dyDescent="0.35">
      <c r="A40" s="28" t="s">
        <v>33</v>
      </c>
      <c r="B40" s="29" t="s">
        <v>69</v>
      </c>
      <c r="C40" s="30" t="s">
        <v>45</v>
      </c>
      <c r="D40" s="64" t="s">
        <v>45</v>
      </c>
      <c r="E40" s="30" t="s">
        <v>45</v>
      </c>
      <c r="F40" s="30" t="s">
        <v>45</v>
      </c>
      <c r="G40" s="43" t="s">
        <v>45</v>
      </c>
      <c r="H40" s="42">
        <v>11.7</v>
      </c>
      <c r="I40" s="31">
        <f t="shared" si="4"/>
        <v>404.89254</v>
      </c>
      <c r="J40" s="42">
        <v>11.64</v>
      </c>
      <c r="K40" s="31">
        <f t="shared" si="9"/>
        <v>406.15568400000001</v>
      </c>
      <c r="L40" s="9">
        <f t="shared" si="1"/>
        <v>-3.1099995636156385E-3</v>
      </c>
    </row>
    <row r="41" spans="1:12" ht="13.15" customHeight="1" x14ac:dyDescent="0.35">
      <c r="A41" s="28" t="s">
        <v>68</v>
      </c>
      <c r="B41" s="29" t="s">
        <v>46</v>
      </c>
      <c r="C41" s="42">
        <v>3.88</v>
      </c>
      <c r="D41" s="30">
        <f t="shared" si="2"/>
        <v>134.27205599999999</v>
      </c>
      <c r="E41" s="42">
        <v>2.73</v>
      </c>
      <c r="F41" s="30">
        <f t="shared" ref="F41:F51" si="10">E41*34.8931</f>
        <v>95.258162999999996</v>
      </c>
      <c r="G41" s="43">
        <f t="shared" si="0"/>
        <v>0.40955957758706724</v>
      </c>
      <c r="H41" s="42">
        <v>2.68</v>
      </c>
      <c r="I41" s="31">
        <f t="shared" si="4"/>
        <v>92.744616000000008</v>
      </c>
      <c r="J41" s="42">
        <v>1.51</v>
      </c>
      <c r="K41" s="31">
        <f t="shared" si="9"/>
        <v>52.688580999999992</v>
      </c>
      <c r="L41" s="9">
        <f t="shared" si="1"/>
        <v>0.76024129402915641</v>
      </c>
    </row>
    <row r="42" spans="1:12" ht="13.15" customHeight="1" x14ac:dyDescent="0.35">
      <c r="A42" s="28" t="s">
        <v>67</v>
      </c>
      <c r="B42" s="29" t="s">
        <v>47</v>
      </c>
      <c r="C42" s="42">
        <v>2.04</v>
      </c>
      <c r="D42" s="30">
        <f t="shared" si="2"/>
        <v>70.596648000000002</v>
      </c>
      <c r="E42" s="42">
        <v>1.28</v>
      </c>
      <c r="F42" s="30">
        <f t="shared" si="10"/>
        <v>44.663167999999999</v>
      </c>
      <c r="G42" s="43">
        <f t="shared" si="0"/>
        <v>0.58064577953807495</v>
      </c>
      <c r="H42" s="42">
        <v>1.48</v>
      </c>
      <c r="I42" s="31">
        <f t="shared" si="4"/>
        <v>51.217176000000002</v>
      </c>
      <c r="J42" s="42">
        <v>0.74</v>
      </c>
      <c r="K42" s="31">
        <f t="shared" si="9"/>
        <v>25.820893999999999</v>
      </c>
      <c r="L42" s="9">
        <f t="shared" si="1"/>
        <v>0.98355548804778037</v>
      </c>
    </row>
    <row r="43" spans="1:12" ht="13.15" customHeight="1" x14ac:dyDescent="0.35">
      <c r="A43" s="28" t="s">
        <v>66</v>
      </c>
      <c r="B43" s="29" t="s">
        <v>48</v>
      </c>
      <c r="C43" s="42">
        <v>1.85</v>
      </c>
      <c r="D43" s="30">
        <f t="shared" si="2"/>
        <v>64.021470000000008</v>
      </c>
      <c r="E43" s="42">
        <v>1.2</v>
      </c>
      <c r="F43" s="30">
        <f t="shared" si="10"/>
        <v>41.871719999999996</v>
      </c>
      <c r="G43" s="43">
        <f t="shared" si="0"/>
        <v>0.52899068870349752</v>
      </c>
      <c r="H43" s="42">
        <v>1.49</v>
      </c>
      <c r="I43" s="31">
        <f t="shared" si="4"/>
        <v>51.563237999999998</v>
      </c>
      <c r="J43" s="42">
        <v>0.92</v>
      </c>
      <c r="K43" s="31">
        <f t="shared" si="9"/>
        <v>32.101652000000001</v>
      </c>
      <c r="L43" s="9">
        <f t="shared" si="1"/>
        <v>0.60624873760390885</v>
      </c>
    </row>
    <row r="44" spans="1:12" ht="14.5" x14ac:dyDescent="0.35">
      <c r="A44" s="28" t="s">
        <v>85</v>
      </c>
      <c r="B44" s="29" t="s">
        <v>51</v>
      </c>
      <c r="C44" s="42">
        <v>2.4900000000000002</v>
      </c>
      <c r="D44" s="30">
        <f t="shared" si="2"/>
        <v>86.169438000000014</v>
      </c>
      <c r="E44" s="42">
        <v>2.4</v>
      </c>
      <c r="F44" s="30">
        <f t="shared" si="10"/>
        <v>83.743439999999993</v>
      </c>
      <c r="G44" s="43">
        <f t="shared" si="0"/>
        <v>2.8969409424786246E-2</v>
      </c>
      <c r="H44" s="42">
        <v>2.2400000000000002</v>
      </c>
      <c r="I44" s="31">
        <f t="shared" si="4"/>
        <v>77.517888000000013</v>
      </c>
      <c r="J44" s="42">
        <v>2.4</v>
      </c>
      <c r="K44" s="31">
        <f t="shared" si="9"/>
        <v>83.743439999999993</v>
      </c>
      <c r="L44" s="9">
        <f t="shared" si="1"/>
        <v>-7.4340772244368983E-2</v>
      </c>
    </row>
    <row r="45" spans="1:12" ht="13.15" customHeight="1" x14ac:dyDescent="0.35">
      <c r="A45" s="28" t="s">
        <v>36</v>
      </c>
      <c r="B45" s="29" t="s">
        <v>37</v>
      </c>
      <c r="C45" s="42">
        <v>6.04</v>
      </c>
      <c r="D45" s="30">
        <f t="shared" si="2"/>
        <v>209.02144800000002</v>
      </c>
      <c r="E45" s="42">
        <v>6.1</v>
      </c>
      <c r="F45" s="30">
        <f t="shared" si="10"/>
        <v>212.84790999999996</v>
      </c>
      <c r="G45" s="43">
        <f t="shared" si="0"/>
        <v>-1.7977446900934738E-2</v>
      </c>
      <c r="H45" s="42">
        <v>4.18</v>
      </c>
      <c r="I45" s="31">
        <f t="shared" si="4"/>
        <v>144.65391599999998</v>
      </c>
      <c r="J45" s="42">
        <v>4.2</v>
      </c>
      <c r="K45" s="31">
        <f t="shared" si="9"/>
        <v>146.55101999999999</v>
      </c>
      <c r="L45" s="9">
        <f t="shared" si="1"/>
        <v>-1.2945007138128503E-2</v>
      </c>
    </row>
    <row r="46" spans="1:12" ht="13.15" customHeight="1" x14ac:dyDescent="0.35">
      <c r="A46" s="28" t="s">
        <v>38</v>
      </c>
      <c r="B46" s="29" t="s">
        <v>39</v>
      </c>
      <c r="C46" s="42">
        <v>8.14</v>
      </c>
      <c r="D46" s="30">
        <f t="shared" si="2"/>
        <v>281.69446800000003</v>
      </c>
      <c r="E46" s="42">
        <v>8.24</v>
      </c>
      <c r="F46" s="30">
        <f t="shared" si="10"/>
        <v>287.51914399999998</v>
      </c>
      <c r="G46" s="43">
        <f t="shared" si="0"/>
        <v>-2.0258393646302573E-2</v>
      </c>
      <c r="H46" s="42">
        <v>5.66</v>
      </c>
      <c r="I46" s="31">
        <f t="shared" si="4"/>
        <v>195.871092</v>
      </c>
      <c r="J46" s="42">
        <v>5.72</v>
      </c>
      <c r="K46" s="31">
        <f t="shared" si="9"/>
        <v>199.58853199999999</v>
      </c>
      <c r="L46" s="9">
        <f t="shared" si="1"/>
        <v>-1.8625519025311447E-2</v>
      </c>
    </row>
    <row r="47" spans="1:12" ht="14.5" x14ac:dyDescent="0.35">
      <c r="A47" s="28" t="s">
        <v>57</v>
      </c>
      <c r="B47" s="29" t="s">
        <v>56</v>
      </c>
      <c r="C47" s="42">
        <v>1.04</v>
      </c>
      <c r="D47" s="30">
        <f t="shared" si="2"/>
        <v>35.990448000000001</v>
      </c>
      <c r="E47" s="42">
        <v>1.05</v>
      </c>
      <c r="F47" s="30">
        <f t="shared" si="10"/>
        <v>36.637754999999999</v>
      </c>
      <c r="G47" s="43">
        <f t="shared" si="0"/>
        <v>-1.7667758300146882E-2</v>
      </c>
      <c r="H47" s="42">
        <v>0.95</v>
      </c>
      <c r="I47" s="31">
        <f t="shared" si="4"/>
        <v>32.875889999999998</v>
      </c>
      <c r="J47" s="42">
        <v>0.95</v>
      </c>
      <c r="K47" s="31">
        <f t="shared" si="9"/>
        <v>33.148444999999995</v>
      </c>
      <c r="L47" s="9">
        <f t="shared" si="1"/>
        <v>-8.2222559761098001E-3</v>
      </c>
    </row>
    <row r="48" spans="1:12" ht="14.5" x14ac:dyDescent="0.35">
      <c r="A48" s="28" t="s">
        <v>55</v>
      </c>
      <c r="B48" s="29" t="s">
        <v>54</v>
      </c>
      <c r="C48" s="42">
        <v>2</v>
      </c>
      <c r="D48" s="30">
        <f t="shared" si="2"/>
        <v>69.212400000000002</v>
      </c>
      <c r="E48" s="42">
        <v>1.95</v>
      </c>
      <c r="F48" s="30">
        <f t="shared" si="10"/>
        <v>68.041544999999999</v>
      </c>
      <c r="G48" s="43">
        <f t="shared" si="0"/>
        <v>1.7207942588605286E-2</v>
      </c>
      <c r="H48" s="42">
        <v>1.91</v>
      </c>
      <c r="I48" s="31">
        <f t="shared" si="4"/>
        <v>66.097842</v>
      </c>
      <c r="J48" s="42">
        <v>1.86</v>
      </c>
      <c r="K48" s="31">
        <f t="shared" si="9"/>
        <v>64.901166000000003</v>
      </c>
      <c r="L48" s="9">
        <f t="shared" si="1"/>
        <v>1.8438436067543015E-2</v>
      </c>
    </row>
    <row r="49" spans="1:12" ht="14.5" x14ac:dyDescent="0.35">
      <c r="A49" s="28" t="s">
        <v>49</v>
      </c>
      <c r="B49" s="29" t="s">
        <v>50</v>
      </c>
      <c r="C49" s="42">
        <v>1.81</v>
      </c>
      <c r="D49" s="30">
        <f t="shared" si="2"/>
        <v>62.637222000000001</v>
      </c>
      <c r="E49" s="42">
        <v>1.83</v>
      </c>
      <c r="F49" s="30">
        <f t="shared" si="10"/>
        <v>63.854372999999995</v>
      </c>
      <c r="G49" s="43">
        <f t="shared" si="0"/>
        <v>-1.9061357003693297E-2</v>
      </c>
      <c r="H49" s="42">
        <v>1.31</v>
      </c>
      <c r="I49" s="31">
        <f t="shared" si="4"/>
        <v>45.334122000000001</v>
      </c>
      <c r="J49" s="42">
        <v>1.32</v>
      </c>
      <c r="K49" s="31">
        <f t="shared" si="9"/>
        <v>46.058892</v>
      </c>
      <c r="L49" s="9">
        <f t="shared" si="1"/>
        <v>-1.573572373386662E-2</v>
      </c>
    </row>
    <row r="50" spans="1:12" ht="14.5" x14ac:dyDescent="0.35">
      <c r="A50" s="32" t="s">
        <v>96</v>
      </c>
      <c r="B50" s="10" t="s">
        <v>97</v>
      </c>
      <c r="C50" s="32" t="s">
        <v>110</v>
      </c>
      <c r="D50" s="64" t="s">
        <v>45</v>
      </c>
      <c r="E50" s="32">
        <v>2.64</v>
      </c>
      <c r="F50" s="30">
        <f t="shared" si="10"/>
        <v>92.117784</v>
      </c>
      <c r="G50" s="43" t="s">
        <v>45</v>
      </c>
      <c r="H50" s="32" t="s">
        <v>110</v>
      </c>
      <c r="I50" s="65" t="s">
        <v>110</v>
      </c>
      <c r="J50" s="32">
        <v>2.2200000000000002</v>
      </c>
      <c r="K50" s="31">
        <f t="shared" si="9"/>
        <v>77.462682000000001</v>
      </c>
      <c r="L50" s="32" t="s">
        <v>45</v>
      </c>
    </row>
    <row r="51" spans="1:12" ht="14.5" x14ac:dyDescent="0.35">
      <c r="A51" s="32" t="s">
        <v>98</v>
      </c>
      <c r="B51" s="10" t="s">
        <v>99</v>
      </c>
      <c r="C51" s="32" t="s">
        <v>110</v>
      </c>
      <c r="D51" s="64" t="s">
        <v>45</v>
      </c>
      <c r="E51" s="32">
        <v>1.1200000000000001</v>
      </c>
      <c r="F51" s="30">
        <f t="shared" si="10"/>
        <v>39.080272000000001</v>
      </c>
      <c r="G51" s="43" t="s">
        <v>45</v>
      </c>
      <c r="H51" s="32" t="s">
        <v>110</v>
      </c>
      <c r="I51" s="65" t="s">
        <v>110</v>
      </c>
      <c r="J51" s="32">
        <v>1.1200000000000001</v>
      </c>
      <c r="K51" s="31">
        <f t="shared" si="9"/>
        <v>39.080272000000001</v>
      </c>
      <c r="L51" s="32" t="s">
        <v>45</v>
      </c>
    </row>
    <row r="52" spans="1:12" ht="14.5" x14ac:dyDescent="0.35">
      <c r="A52" s="32">
        <v>99437</v>
      </c>
      <c r="B52" s="33" t="s">
        <v>111</v>
      </c>
      <c r="C52" s="32">
        <v>1.77</v>
      </c>
      <c r="D52" s="30">
        <f t="shared" si="2"/>
        <v>61.252974000000002</v>
      </c>
      <c r="E52" s="32" t="s">
        <v>101</v>
      </c>
      <c r="F52" s="32" t="s">
        <v>101</v>
      </c>
      <c r="G52" s="32" t="s">
        <v>101</v>
      </c>
      <c r="H52" s="32">
        <v>1.51</v>
      </c>
      <c r="I52" s="31">
        <f t="shared" si="4"/>
        <v>52.255362000000005</v>
      </c>
      <c r="J52" s="32" t="s">
        <v>101</v>
      </c>
      <c r="K52" s="32" t="s">
        <v>101</v>
      </c>
      <c r="L52" s="32" t="s">
        <v>101</v>
      </c>
    </row>
    <row r="53" spans="1:12" ht="14.5" x14ac:dyDescent="0.35">
      <c r="A53" s="32">
        <v>99424</v>
      </c>
      <c r="B53" s="33" t="s">
        <v>112</v>
      </c>
      <c r="C53" s="32">
        <v>2.41</v>
      </c>
      <c r="D53" s="30">
        <f t="shared" si="2"/>
        <v>83.400942000000015</v>
      </c>
      <c r="E53" s="32" t="s">
        <v>101</v>
      </c>
      <c r="F53" s="32" t="s">
        <v>101</v>
      </c>
      <c r="G53" s="32" t="s">
        <v>101</v>
      </c>
      <c r="H53" s="32">
        <v>2.1800000000000002</v>
      </c>
      <c r="I53" s="31">
        <f t="shared" si="4"/>
        <v>75.441516000000007</v>
      </c>
      <c r="J53" s="32" t="s">
        <v>101</v>
      </c>
      <c r="K53" s="32" t="s">
        <v>101</v>
      </c>
      <c r="L53" s="32" t="s">
        <v>101</v>
      </c>
    </row>
    <row r="54" spans="1:12" ht="14.5" x14ac:dyDescent="0.35">
      <c r="A54" s="32">
        <v>99425</v>
      </c>
      <c r="B54" s="33" t="s">
        <v>113</v>
      </c>
      <c r="C54" s="32">
        <v>1.74</v>
      </c>
      <c r="D54" s="30">
        <f t="shared" si="2"/>
        <v>60.214787999999999</v>
      </c>
      <c r="E54" s="32" t="s">
        <v>101</v>
      </c>
      <c r="F54" s="32" t="s">
        <v>101</v>
      </c>
      <c r="G54" s="32" t="s">
        <v>101</v>
      </c>
      <c r="H54" s="32">
        <v>1.52</v>
      </c>
      <c r="I54" s="31">
        <f t="shared" si="4"/>
        <v>52.601424000000002</v>
      </c>
      <c r="J54" s="32" t="s">
        <v>101</v>
      </c>
      <c r="K54" s="32" t="s">
        <v>101</v>
      </c>
      <c r="L54" s="32" t="s">
        <v>101</v>
      </c>
    </row>
    <row r="55" spans="1:12" ht="14.5" x14ac:dyDescent="0.35">
      <c r="A55" s="32">
        <v>99426</v>
      </c>
      <c r="B55" s="33" t="s">
        <v>114</v>
      </c>
      <c r="C55" s="32">
        <v>1.83</v>
      </c>
      <c r="D55" s="30">
        <f t="shared" si="2"/>
        <v>63.329346000000008</v>
      </c>
      <c r="E55" s="32" t="s">
        <v>101</v>
      </c>
      <c r="F55" s="32" t="s">
        <v>101</v>
      </c>
      <c r="G55" s="32" t="s">
        <v>101</v>
      </c>
      <c r="H55" s="32">
        <v>1.46</v>
      </c>
      <c r="I55" s="31">
        <f t="shared" si="4"/>
        <v>50.525052000000002</v>
      </c>
      <c r="J55" s="32" t="s">
        <v>101</v>
      </c>
      <c r="K55" s="32" t="s">
        <v>101</v>
      </c>
      <c r="L55" s="32" t="s">
        <v>101</v>
      </c>
    </row>
    <row r="56" spans="1:12" ht="14.5" x14ac:dyDescent="0.35">
      <c r="A56" s="32">
        <v>99427</v>
      </c>
      <c r="B56" s="33" t="s">
        <v>115</v>
      </c>
      <c r="C56" s="32">
        <v>1.4</v>
      </c>
      <c r="D56" s="30">
        <f t="shared" si="2"/>
        <v>48.448679999999996</v>
      </c>
      <c r="E56" s="32" t="s">
        <v>101</v>
      </c>
      <c r="F56" s="32" t="s">
        <v>101</v>
      </c>
      <c r="G56" s="32" t="s">
        <v>101</v>
      </c>
      <c r="H56" s="32">
        <v>1.03</v>
      </c>
      <c r="I56" s="31">
        <f t="shared" si="4"/>
        <v>35.644386000000004</v>
      </c>
      <c r="J56" s="32" t="s">
        <v>101</v>
      </c>
      <c r="K56" s="32" t="s">
        <v>101</v>
      </c>
      <c r="L56" s="32" t="s">
        <v>101</v>
      </c>
    </row>
  </sheetData>
  <mergeCells count="12">
    <mergeCell ref="A1:L1"/>
    <mergeCell ref="A2:L2"/>
    <mergeCell ref="C3:G3"/>
    <mergeCell ref="H3:L3"/>
    <mergeCell ref="E4:F4"/>
    <mergeCell ref="G4:G5"/>
    <mergeCell ref="H4:I4"/>
    <mergeCell ref="J4:K4"/>
    <mergeCell ref="L4:L5"/>
    <mergeCell ref="A3:A5"/>
    <mergeCell ref="B3:B5"/>
    <mergeCell ref="C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Allergy</vt:lpstr>
      <vt:lpstr>Case sample</vt:lpstr>
      <vt:lpstr>E&amp;M</vt:lpstr>
    </vt:vector>
  </TitlesOfParts>
  <Company>Holland &amp; Knight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Lawfirm</dc:creator>
  <cp:lastModifiedBy>Michaela Hollis</cp:lastModifiedBy>
  <cp:lastPrinted>2010-11-17T18:03:17Z</cp:lastPrinted>
  <dcterms:created xsi:type="dcterms:W3CDTF">2010-07-01T20:32:45Z</dcterms:created>
  <dcterms:modified xsi:type="dcterms:W3CDTF">2021-12-21T15:00:48Z</dcterms:modified>
</cp:coreProperties>
</file>