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common health folder\2021\Rulemaking\FY 2022 PFS PR\"/>
    </mc:Choice>
  </mc:AlternateContent>
  <xr:revisionPtr revIDLastSave="0" documentId="13_ncr:1_{0C12FC1C-D87F-42D4-A84B-9C79700C88C1}" xr6:coauthVersionLast="47" xr6:coauthVersionMax="47" xr10:uidLastSave="{00000000-0000-0000-0000-000000000000}"/>
  <bookViews>
    <workbookView xWindow="735" yWindow="735" windowWidth="14400" windowHeight="7373" xr2:uid="{00000000-000D-0000-FFFF-FFFF00000000}"/>
  </bookViews>
  <sheets>
    <sheet name="Allergy" sheetId="4" r:id="rId1"/>
    <sheet name="Case sample" sheetId="9" r:id="rId2"/>
    <sheet name="E&amp;M" sheetId="7" r:id="rId3"/>
  </sheets>
  <calcPr calcId="181029"/>
</workbook>
</file>

<file path=xl/calcChain.xml><?xml version="1.0" encoding="utf-8"?>
<calcChain xmlns="http://schemas.openxmlformats.org/spreadsheetml/2006/main">
  <c r="D7" i="9" l="1"/>
  <c r="D8" i="9"/>
  <c r="D9" i="9"/>
  <c r="D6" i="9"/>
  <c r="H9" i="9"/>
  <c r="J9" i="9" s="1"/>
  <c r="H8" i="9"/>
  <c r="J8" i="9" s="1"/>
  <c r="H7" i="9"/>
  <c r="J7" i="9" s="1"/>
  <c r="H6" i="9"/>
  <c r="J6" i="9" s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I56" i="7"/>
  <c r="D56" i="7"/>
  <c r="I55" i="7"/>
  <c r="D55" i="7"/>
  <c r="I54" i="7"/>
  <c r="D54" i="7"/>
  <c r="I53" i="7"/>
  <c r="D53" i="7"/>
  <c r="I52" i="7"/>
  <c r="D52" i="7"/>
  <c r="K51" i="7"/>
  <c r="F51" i="7"/>
  <c r="K50" i="7"/>
  <c r="F50" i="7"/>
  <c r="K49" i="7"/>
  <c r="L49" i="7" s="1"/>
  <c r="I49" i="7"/>
  <c r="F49" i="7"/>
  <c r="D49" i="7"/>
  <c r="G49" i="7" s="1"/>
  <c r="K48" i="7"/>
  <c r="I48" i="7"/>
  <c r="L48" i="7" s="1"/>
  <c r="G48" i="7"/>
  <c r="F48" i="7"/>
  <c r="D48" i="7"/>
  <c r="K47" i="7"/>
  <c r="L47" i="7" s="1"/>
  <c r="I47" i="7"/>
  <c r="F47" i="7"/>
  <c r="D47" i="7"/>
  <c r="G47" i="7" s="1"/>
  <c r="K46" i="7"/>
  <c r="I46" i="7"/>
  <c r="L46" i="7" s="1"/>
  <c r="G46" i="7"/>
  <c r="F46" i="7"/>
  <c r="D46" i="7"/>
  <c r="K45" i="7"/>
  <c r="I45" i="7"/>
  <c r="L45" i="7" s="1"/>
  <c r="F45" i="7"/>
  <c r="D45" i="7"/>
  <c r="G45" i="7" s="1"/>
  <c r="K44" i="7"/>
  <c r="I44" i="7"/>
  <c r="L44" i="7" s="1"/>
  <c r="G44" i="7"/>
  <c r="F44" i="7"/>
  <c r="D44" i="7"/>
  <c r="K43" i="7"/>
  <c r="I43" i="7"/>
  <c r="L43" i="7" s="1"/>
  <c r="F43" i="7"/>
  <c r="D43" i="7"/>
  <c r="G43" i="7" s="1"/>
  <c r="K42" i="7"/>
  <c r="L42" i="7" s="1"/>
  <c r="I42" i="7"/>
  <c r="G42" i="7"/>
  <c r="F42" i="7"/>
  <c r="D42" i="7"/>
  <c r="K41" i="7"/>
  <c r="I41" i="7"/>
  <c r="L41" i="7" s="1"/>
  <c r="F41" i="7"/>
  <c r="D41" i="7"/>
  <c r="G41" i="7" s="1"/>
  <c r="L40" i="7"/>
  <c r="K40" i="7"/>
  <c r="I40" i="7"/>
  <c r="L39" i="7"/>
  <c r="K39" i="7"/>
  <c r="I39" i="7"/>
  <c r="K38" i="7"/>
  <c r="I38" i="7"/>
  <c r="G38" i="7"/>
  <c r="F38" i="7"/>
  <c r="D38" i="7"/>
  <c r="L37" i="7"/>
  <c r="K37" i="7"/>
  <c r="I37" i="7"/>
  <c r="F37" i="7"/>
  <c r="D37" i="7"/>
  <c r="G37" i="7" s="1"/>
  <c r="F36" i="7"/>
  <c r="D36" i="7"/>
  <c r="G36" i="7" s="1"/>
  <c r="G35" i="7"/>
  <c r="F35" i="7"/>
  <c r="D35" i="7"/>
  <c r="L34" i="7"/>
  <c r="K34" i="7"/>
  <c r="I34" i="7"/>
  <c r="F34" i="7"/>
  <c r="D34" i="7"/>
  <c r="G34" i="7" s="1"/>
  <c r="K33" i="7"/>
  <c r="I33" i="7"/>
  <c r="L33" i="7" s="1"/>
  <c r="G33" i="7"/>
  <c r="F33" i="7"/>
  <c r="D33" i="7"/>
  <c r="L32" i="7"/>
  <c r="K32" i="7"/>
  <c r="I32" i="7"/>
  <c r="F32" i="7"/>
  <c r="D32" i="7"/>
  <c r="G32" i="7" s="1"/>
  <c r="K31" i="7"/>
  <c r="I31" i="7"/>
  <c r="L31" i="7" s="1"/>
  <c r="G31" i="7"/>
  <c r="F31" i="7"/>
  <c r="D31" i="7"/>
  <c r="L30" i="7"/>
  <c r="K30" i="7"/>
  <c r="I30" i="7"/>
  <c r="F30" i="7"/>
  <c r="D30" i="7"/>
  <c r="G30" i="7" s="1"/>
  <c r="K29" i="7"/>
  <c r="I29" i="7"/>
  <c r="L29" i="7" s="1"/>
  <c r="G29" i="7"/>
  <c r="F29" i="7"/>
  <c r="D29" i="7"/>
  <c r="K28" i="7"/>
  <c r="I28" i="7"/>
  <c r="F28" i="7"/>
  <c r="D28" i="7"/>
  <c r="G28" i="7" s="1"/>
  <c r="K27" i="7"/>
  <c r="I27" i="7"/>
  <c r="F27" i="7"/>
  <c r="D27" i="7"/>
  <c r="G27" i="7" s="1"/>
  <c r="K26" i="7"/>
  <c r="I26" i="7"/>
  <c r="G26" i="7"/>
  <c r="F26" i="7"/>
  <c r="D26" i="7"/>
  <c r="K25" i="7"/>
  <c r="I25" i="7"/>
  <c r="L25" i="7" s="1"/>
  <c r="F25" i="7"/>
  <c r="D25" i="7"/>
  <c r="G25" i="7" s="1"/>
  <c r="L24" i="7"/>
  <c r="K24" i="7"/>
  <c r="I24" i="7"/>
  <c r="G24" i="7"/>
  <c r="F24" i="7"/>
  <c r="D24" i="7"/>
  <c r="K23" i="7"/>
  <c r="I23" i="7"/>
  <c r="L23" i="7" s="1"/>
  <c r="K22" i="7"/>
  <c r="I22" i="7"/>
  <c r="L22" i="7" s="1"/>
  <c r="L21" i="7"/>
  <c r="K21" i="7"/>
  <c r="I21" i="7"/>
  <c r="L20" i="7"/>
  <c r="K20" i="7"/>
  <c r="I20" i="7"/>
  <c r="K19" i="7"/>
  <c r="I19" i="7"/>
  <c r="L19" i="7" s="1"/>
  <c r="K18" i="7"/>
  <c r="I18" i="7"/>
  <c r="L18" i="7" s="1"/>
  <c r="K17" i="7"/>
  <c r="I17" i="7"/>
  <c r="F17" i="7"/>
  <c r="D17" i="7"/>
  <c r="K15" i="7"/>
  <c r="I15" i="7"/>
  <c r="F15" i="7"/>
  <c r="D15" i="7"/>
  <c r="L14" i="7"/>
  <c r="K14" i="7"/>
  <c r="I14" i="7"/>
  <c r="G14" i="7"/>
  <c r="F14" i="7"/>
  <c r="D14" i="7"/>
  <c r="K13" i="7"/>
  <c r="I13" i="7"/>
  <c r="L13" i="7" s="1"/>
  <c r="F13" i="7"/>
  <c r="D13" i="7"/>
  <c r="G13" i="7" s="1"/>
  <c r="L12" i="7"/>
  <c r="K12" i="7"/>
  <c r="I12" i="7"/>
  <c r="G12" i="7"/>
  <c r="F12" i="7"/>
  <c r="D12" i="7"/>
  <c r="K11" i="7"/>
  <c r="I11" i="7"/>
  <c r="L11" i="7" s="1"/>
  <c r="F11" i="7"/>
  <c r="D11" i="7"/>
  <c r="G11" i="7" s="1"/>
  <c r="L10" i="7"/>
  <c r="K10" i="7"/>
  <c r="I10" i="7"/>
  <c r="G10" i="7"/>
  <c r="F10" i="7"/>
  <c r="D10" i="7"/>
  <c r="K9" i="7"/>
  <c r="I9" i="7"/>
  <c r="L9" i="7" s="1"/>
  <c r="F9" i="7"/>
  <c r="D9" i="7"/>
  <c r="G9" i="7" s="1"/>
  <c r="L8" i="7"/>
  <c r="K8" i="7"/>
  <c r="I8" i="7"/>
  <c r="G8" i="7"/>
  <c r="F8" i="7"/>
  <c r="D8" i="7"/>
  <c r="K7" i="7"/>
  <c r="I7" i="7"/>
  <c r="L7" i="7" s="1"/>
  <c r="F7" i="7"/>
  <c r="D7" i="7"/>
  <c r="G7" i="7" s="1"/>
  <c r="L6" i="7"/>
  <c r="K6" i="7"/>
  <c r="I6" i="7"/>
  <c r="G6" i="7"/>
  <c r="F6" i="7"/>
  <c r="D6" i="7"/>
  <c r="K9" i="9" l="1"/>
  <c r="K8" i="9"/>
  <c r="K7" i="9"/>
  <c r="K6" i="9"/>
  <c r="F9" i="9" l="1"/>
  <c r="F6" i="9"/>
  <c r="F8" i="9"/>
  <c r="F7" i="9"/>
  <c r="H9" i="4"/>
  <c r="H7" i="4" l="1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6" i="4"/>
</calcChain>
</file>

<file path=xl/sharedStrings.xml><?xml version="1.0" encoding="utf-8"?>
<sst xmlns="http://schemas.openxmlformats.org/spreadsheetml/2006/main" count="298" uniqueCount="137">
  <si>
    <t>94010</t>
  </si>
  <si>
    <t>Breathing capacity test</t>
  </si>
  <si>
    <t>TC</t>
  </si>
  <si>
    <t>94060</t>
  </si>
  <si>
    <t>Evaluation of wheezing</t>
  </si>
  <si>
    <t>Mod</t>
    <phoneticPr fontId="26" type="noConversion"/>
  </si>
  <si>
    <t>Payment Rates for Medicare Physician Services - Allergy Services</t>
  </si>
  <si>
    <t>CPT Code</t>
  </si>
  <si>
    <t>Descriptor</t>
  </si>
  <si>
    <t>NON-FACILITY (OFFICE)</t>
  </si>
  <si>
    <t>Eye allergy tests</t>
  </si>
  <si>
    <t>Nose allergy test</t>
  </si>
  <si>
    <t>Bronchial allergy tests</t>
  </si>
  <si>
    <t>Immunotherapy injections</t>
  </si>
  <si>
    <t>Antigen therapy services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</si>
  <si>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</si>
  <si>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</si>
  <si>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</si>
  <si>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</si>
  <si>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</si>
  <si>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</si>
  <si>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</si>
  <si>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</si>
  <si>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</si>
  <si>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99221</t>
  </si>
  <si>
    <t>Initial hospital care</t>
  </si>
  <si>
    <t>99222</t>
  </si>
  <si>
    <t>99223</t>
  </si>
  <si>
    <t>99231</t>
  </si>
  <si>
    <t>Subsequent hospital care</t>
  </si>
  <si>
    <t>99232</t>
  </si>
  <si>
    <t>99233</t>
  </si>
  <si>
    <t>99291</t>
  </si>
  <si>
    <t>99292</t>
  </si>
  <si>
    <t>99471</t>
  </si>
  <si>
    <t>99472</t>
  </si>
  <si>
    <t>Payment Rates for Medicare Physician Services - Evaluation and Management</t>
  </si>
  <si>
    <t>Percut allergy skin tests</t>
  </si>
  <si>
    <t>99495</t>
  </si>
  <si>
    <t>Trans care mgmt 14 day disch</t>
  </si>
  <si>
    <t>99496</t>
  </si>
  <si>
    <t>Trans care mgmt 7 day disch</t>
  </si>
  <si>
    <t>95076</t>
  </si>
  <si>
    <t>Ingest challenge ini 120 min</t>
  </si>
  <si>
    <t>95079</t>
  </si>
  <si>
    <t>Ingest challenge addl 60 min</t>
  </si>
  <si>
    <t>95017</t>
  </si>
  <si>
    <t>Perq &amp; icut allg test venoms</t>
  </si>
  <si>
    <t>95018</t>
  </si>
  <si>
    <t>Perq&amp;ic allg test drugs/biol</t>
  </si>
  <si>
    <t>RVUs</t>
  </si>
  <si>
    <t>NA</t>
  </si>
  <si>
    <t>Cmplx chron care w/o pt vsit</t>
  </si>
  <si>
    <t>Cmplx chron care addl 30 min</t>
  </si>
  <si>
    <t>Chron care mgmt srvc 20 min</t>
  </si>
  <si>
    <t>G0506</t>
  </si>
  <si>
    <t>Comp asses care plan ccm svc</t>
  </si>
  <si>
    <t>Chrnc care mgmt svc 30 min</t>
  </si>
  <si>
    <t>Ntrprof ph1/ntrnet/ehr 5/&gt;</t>
  </si>
  <si>
    <t>Ntrprof ph1/ntrnet/ehr rfrl</t>
  </si>
  <si>
    <t>Alcohol/subs interv &gt;30 min</t>
  </si>
  <si>
    <t>G0397</t>
  </si>
  <si>
    <t>Alcohol/subs interv 15-30mn</t>
  </si>
  <si>
    <t>G0396</t>
  </si>
  <si>
    <t>Interprof phone/online 31/&gt;</t>
  </si>
  <si>
    <t>99449</t>
  </si>
  <si>
    <t>Interprof phone/online 21-30</t>
  </si>
  <si>
    <t>99448</t>
  </si>
  <si>
    <t>Interprof phone/online 11-20</t>
  </si>
  <si>
    <t>99447</t>
  </si>
  <si>
    <t>Interprof phone/online 5-10</t>
  </si>
  <si>
    <t>99446</t>
  </si>
  <si>
    <t>99490</t>
  </si>
  <si>
    <t>99489</t>
  </si>
  <si>
    <t>99487</t>
  </si>
  <si>
    <t>Ped critical care subsq</t>
  </si>
  <si>
    <t>Ped critical care initial</t>
  </si>
  <si>
    <t>Critical care addl 30 min</t>
  </si>
  <si>
    <t>Critical care first hour</t>
  </si>
  <si>
    <t>Office/outpatient visit est</t>
  </si>
  <si>
    <t>Office/outpatient visit new</t>
  </si>
  <si>
    <t>95004</t>
  </si>
  <si>
    <t>95024</t>
  </si>
  <si>
    <t>Icut allergy test drug/bug</t>
  </si>
  <si>
    <t>95027</t>
  </si>
  <si>
    <t>Icut allergy titrate-airborn</t>
  </si>
  <si>
    <t>95060</t>
  </si>
  <si>
    <t>95065</t>
  </si>
  <si>
    <t>95070</t>
  </si>
  <si>
    <t>95115</t>
  </si>
  <si>
    <t>Immunotherapy one injection</t>
  </si>
  <si>
    <t>95117</t>
  </si>
  <si>
    <t>95144</t>
  </si>
  <si>
    <t>95165</t>
  </si>
  <si>
    <t>Test</t>
  </si>
  <si>
    <t>99451</t>
  </si>
  <si>
    <t>99452</t>
  </si>
  <si>
    <t>99491</t>
  </si>
  <si>
    <t>99453</t>
  </si>
  <si>
    <t>Rem mntr physiol param setup</t>
  </si>
  <si>
    <t>99454</t>
  </si>
  <si>
    <t>Rem mntr physiol param dev</t>
  </si>
  <si>
    <t>99457</t>
  </si>
  <si>
    <t>Rem physiol mntr 20 min mo</t>
  </si>
  <si>
    <t>Ol dig e/m svc 5-10 min</t>
  </si>
  <si>
    <t>Ol dig e/m svc 11-20 min</t>
  </si>
  <si>
    <t>Ol dig e/m svc 21+ min</t>
  </si>
  <si>
    <t>Rem physiol mntr ea addl 20</t>
  </si>
  <si>
    <t>FACILITY (HOSPITAL)</t>
    <phoneticPr fontId="6" type="noConversion"/>
  </si>
  <si>
    <t>G2064</t>
  </si>
  <si>
    <t>Md mang high risk dx 30</t>
  </si>
  <si>
    <t>G2065</t>
  </si>
  <si>
    <t>Clin mang h risk dx 30</t>
  </si>
  <si>
    <t>Prolng off/op e/m ea 15 min</t>
  </si>
  <si>
    <t>NEW CODE</t>
  </si>
  <si>
    <t>G2211</t>
  </si>
  <si>
    <t>Complex e/m visit add on</t>
  </si>
  <si>
    <t>G2212</t>
  </si>
  <si>
    <t>Prolong outpt/office vis</t>
  </si>
  <si>
    <t>Payment CF=$34.8931</t>
  </si>
  <si>
    <t>Total Payment CF=$34.8931</t>
  </si>
  <si>
    <t>DELAYED UNTIL 2024</t>
  </si>
  <si>
    <t>2022 Proposed Physician Fee Schedule (CMS-1751-P)</t>
  </si>
  <si>
    <t>% payment change 2021 to 2022</t>
  </si>
  <si>
    <t>Payment CF=$33.5848</t>
  </si>
  <si>
    <t>DELETED</t>
  </si>
  <si>
    <t>99X21</t>
  </si>
  <si>
    <t>Chrnc care mgmt phys ea addl</t>
  </si>
  <si>
    <t>99X22</t>
  </si>
  <si>
    <t>Prin care mgmt phys 1st 30</t>
  </si>
  <si>
    <t>99X23</t>
  </si>
  <si>
    <t>Prin care mgmt phys ea addl</t>
  </si>
  <si>
    <t>99X24</t>
  </si>
  <si>
    <t>Prin care mgmt staff 1st 30</t>
  </si>
  <si>
    <t>99X25</t>
  </si>
  <si>
    <t>Prin care mgmt staff ea addl</t>
  </si>
  <si>
    <t>Total Payment CF=$33.5848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</si>
</sst>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Verdana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2" applyNumberFormat="0" applyAlignment="0" applyProtection="0"/>
    <xf numFmtId="0" fontId="20" fillId="0" borderId="7" applyNumberFormat="0" applyFill="0" applyAlignment="0" applyProtection="0"/>
    <xf numFmtId="0" fontId="21" fillId="31" borderId="0" applyNumberFormat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5" fillId="0" borderId="0"/>
    <xf numFmtId="0" fontId="7" fillId="0" borderId="0"/>
    <xf numFmtId="0" fontId="7" fillId="0" borderId="0"/>
    <xf numFmtId="0" fontId="9" fillId="0" borderId="0"/>
    <xf numFmtId="0" fontId="9" fillId="32" borderId="8" applyNumberFormat="0" applyFont="0" applyAlignment="0" applyProtection="0"/>
    <xf numFmtId="0" fontId="22" fillId="27" borderId="9" applyNumberFormat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32" borderId="8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</cellStyleXfs>
  <cellXfs count="57">
    <xf numFmtId="0" fontId="0" fillId="0" borderId="0" xfId="0"/>
    <xf numFmtId="49" fontId="27" fillId="0" borderId="0" xfId="59" applyNumberFormat="1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/>
    <xf numFmtId="0" fontId="27" fillId="0" borderId="0" xfId="77" applyFont="1"/>
    <xf numFmtId="0" fontId="27" fillId="0" borderId="0" xfId="77" applyFont="1" applyAlignment="1">
      <alignment horizontal="center" vertical="center"/>
    </xf>
    <xf numFmtId="0" fontId="27" fillId="0" borderId="0" xfId="77" applyFont="1" applyAlignment="1">
      <alignment horizontal="left" vertical="center"/>
    </xf>
    <xf numFmtId="0" fontId="29" fillId="0" borderId="1" xfId="77" applyFont="1" applyBorder="1" applyAlignment="1">
      <alignment horizontal="center" wrapText="1"/>
    </xf>
    <xf numFmtId="0" fontId="29" fillId="0" borderId="1" xfId="77" applyFont="1" applyBorder="1" applyAlignment="1">
      <alignment horizontal="center" vertical="center" wrapText="1"/>
    </xf>
    <xf numFmtId="0" fontId="29" fillId="0" borderId="1" xfId="77" applyFont="1" applyBorder="1" applyAlignment="1">
      <alignment horizontal="center" vertical="center"/>
    </xf>
    <xf numFmtId="44" fontId="29" fillId="0" borderId="1" xfId="61" applyFont="1" applyBorder="1" applyAlignment="1">
      <alignment horizontal="center" vertical="center"/>
    </xf>
    <xf numFmtId="0" fontId="30" fillId="0" borderId="1" xfId="77" applyFont="1" applyBorder="1" applyAlignment="1">
      <alignment horizontal="center" vertical="center"/>
    </xf>
    <xf numFmtId="165" fontId="30" fillId="0" borderId="1" xfId="77" applyNumberFormat="1" applyFont="1" applyBorder="1" applyAlignment="1">
      <alignment horizontal="center" vertical="center" wrapText="1"/>
    </xf>
    <xf numFmtId="0" fontId="30" fillId="0" borderId="1" xfId="77" applyFont="1" applyBorder="1" applyAlignment="1">
      <alignment horizontal="center" vertical="center"/>
    </xf>
    <xf numFmtId="0" fontId="24" fillId="0" borderId="1" xfId="77" applyFont="1" applyBorder="1" applyAlignment="1">
      <alignment horizontal="center" vertical="center" wrapText="1"/>
    </xf>
    <xf numFmtId="49" fontId="1" fillId="0" borderId="1" xfId="77" applyNumberFormat="1" applyFont="1" applyBorder="1" applyAlignment="1">
      <alignment horizontal="center"/>
    </xf>
    <xf numFmtId="0" fontId="1" fillId="0" borderId="1" xfId="77" applyFont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77" applyNumberFormat="1" applyFont="1" applyBorder="1" applyAlignment="1">
      <alignment horizontal="center"/>
    </xf>
    <xf numFmtId="165" fontId="1" fillId="0" borderId="1" xfId="60" applyNumberFormat="1" applyFont="1" applyBorder="1" applyAlignment="1">
      <alignment horizontal="center" vertical="center"/>
    </xf>
    <xf numFmtId="164" fontId="1" fillId="0" borderId="1" xfId="76" applyNumberFormat="1" applyFont="1" applyBorder="1" applyAlignment="1">
      <alignment horizontal="center"/>
    </xf>
    <xf numFmtId="165" fontId="31" fillId="0" borderId="1" xfId="60" applyNumberFormat="1" applyFont="1" applyBorder="1" applyAlignment="1">
      <alignment horizontal="center" vertical="center" wrapText="1"/>
    </xf>
    <xf numFmtId="0" fontId="1" fillId="0" borderId="1" xfId="77" applyFont="1" applyBorder="1" applyAlignment="1">
      <alignment horizontal="center" vertical="center"/>
    </xf>
    <xf numFmtId="0" fontId="1" fillId="0" borderId="1" xfId="77" applyFont="1" applyBorder="1" applyAlignment="1">
      <alignment horizontal="left" vertical="center"/>
    </xf>
    <xf numFmtId="0" fontId="32" fillId="0" borderId="1" xfId="0" applyFont="1" applyBorder="1" applyAlignment="1">
      <alignment horizontal="left"/>
    </xf>
    <xf numFmtId="0" fontId="1" fillId="0" borderId="1" xfId="77" applyFont="1" applyBorder="1" applyAlignment="1">
      <alignment horizontal="center"/>
    </xf>
    <xf numFmtId="2" fontId="1" fillId="0" borderId="1" xfId="77" applyNumberFormat="1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32" fillId="0" borderId="0" xfId="0" applyFont="1" applyBorder="1"/>
    <xf numFmtId="0" fontId="29" fillId="0" borderId="1" xfId="0" applyFont="1" applyFill="1" applyBorder="1" applyAlignment="1">
      <alignment horizontal="center" wrapText="1"/>
    </xf>
    <xf numFmtId="0" fontId="32" fillId="0" borderId="0" xfId="0" applyFont="1"/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4" fontId="29" fillId="0" borderId="11" xfId="29" applyFont="1" applyFill="1" applyBorder="1" applyAlignment="1">
      <alignment horizontal="center" vertical="center"/>
    </xf>
    <xf numFmtId="44" fontId="29" fillId="0" borderId="12" xfId="29" applyFont="1" applyFill="1" applyBorder="1" applyAlignment="1">
      <alignment horizontal="center" vertical="center"/>
    </xf>
    <xf numFmtId="44" fontId="29" fillId="0" borderId="13" xfId="29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65" fontId="30" fillId="0" borderId="14" xfId="0" applyNumberFormat="1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5" fontId="30" fillId="0" borderId="15" xfId="0" applyNumberFormat="1" applyFont="1" applyBorder="1" applyAlignment="1">
      <alignment horizontal="center" vertical="center" wrapText="1"/>
    </xf>
    <xf numFmtId="49" fontId="1" fillId="0" borderId="1" xfId="59" applyNumberFormat="1" applyFont="1" applyBorder="1" applyAlignment="1">
      <alignment horizontal="center"/>
    </xf>
    <xf numFmtId="0" fontId="1" fillId="0" borderId="1" xfId="59" applyFont="1" applyBorder="1" applyAlignment="1">
      <alignment horizontal="center"/>
    </xf>
    <xf numFmtId="2" fontId="32" fillId="0" borderId="1" xfId="0" applyNumberFormat="1" applyFont="1" applyBorder="1" applyAlignment="1">
      <alignment horizontal="center" vertical="center"/>
    </xf>
    <xf numFmtId="164" fontId="1" fillId="0" borderId="1" xfId="59" applyNumberFormat="1" applyFont="1" applyBorder="1" applyAlignment="1">
      <alignment horizontal="center"/>
    </xf>
    <xf numFmtId="165" fontId="32" fillId="0" borderId="1" xfId="52" applyNumberFormat="1" applyFont="1" applyBorder="1" applyAlignment="1">
      <alignment horizontal="center"/>
    </xf>
    <xf numFmtId="49" fontId="1" fillId="0" borderId="0" xfId="59" applyNumberFormat="1" applyFont="1" applyBorder="1"/>
    <xf numFmtId="0" fontId="32" fillId="0" borderId="0" xfId="0" applyFont="1" applyFill="1" applyBorder="1"/>
    <xf numFmtId="44" fontId="29" fillId="0" borderId="1" xfId="29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1" fillId="0" borderId="1" xfId="59" applyNumberFormat="1" applyFont="1" applyBorder="1" applyAlignment="1">
      <alignment horizontal="center"/>
    </xf>
  </cellXfs>
  <cellStyles count="78">
    <cellStyle name="20% - Accent1" xfId="1" builtinId="30" customBuiltin="1"/>
    <cellStyle name="20% - Accent1 2" xfId="64" xr:uid="{00000000-0005-0000-0000-000001000000}"/>
    <cellStyle name="20% - Accent2" xfId="2" builtinId="34" customBuiltin="1"/>
    <cellStyle name="20% - Accent2 2" xfId="66" xr:uid="{00000000-0005-0000-0000-000003000000}"/>
    <cellStyle name="20% - Accent3" xfId="3" builtinId="38" customBuiltin="1"/>
    <cellStyle name="20% - Accent3 2" xfId="68" xr:uid="{00000000-0005-0000-0000-000005000000}"/>
    <cellStyle name="20% - Accent4" xfId="4" builtinId="42" customBuiltin="1"/>
    <cellStyle name="20% - Accent4 2" xfId="70" xr:uid="{00000000-0005-0000-0000-000007000000}"/>
    <cellStyle name="20% - Accent5" xfId="5" builtinId="46" customBuiltin="1"/>
    <cellStyle name="20% - Accent5 2" xfId="72" xr:uid="{00000000-0005-0000-0000-000009000000}"/>
    <cellStyle name="20% - Accent6" xfId="6" builtinId="50" customBuiltin="1"/>
    <cellStyle name="20% - Accent6 2" xfId="74" xr:uid="{00000000-0005-0000-0000-00000B000000}"/>
    <cellStyle name="40% - Accent1" xfId="7" builtinId="31" customBuiltin="1"/>
    <cellStyle name="40% - Accent1 2" xfId="65" xr:uid="{00000000-0005-0000-0000-00000D000000}"/>
    <cellStyle name="40% - Accent2" xfId="8" builtinId="35" customBuiltin="1"/>
    <cellStyle name="40% - Accent2 2" xfId="67" xr:uid="{00000000-0005-0000-0000-00000F000000}"/>
    <cellStyle name="40% - Accent3" xfId="9" builtinId="39" customBuiltin="1"/>
    <cellStyle name="40% - Accent3 2" xfId="69" xr:uid="{00000000-0005-0000-0000-000011000000}"/>
    <cellStyle name="40% - Accent4" xfId="10" builtinId="43" customBuiltin="1"/>
    <cellStyle name="40% - Accent4 2" xfId="71" xr:uid="{00000000-0005-0000-0000-000013000000}"/>
    <cellStyle name="40% - Accent5" xfId="11" builtinId="47" customBuiltin="1"/>
    <cellStyle name="40% - Accent5 2" xfId="73" xr:uid="{00000000-0005-0000-0000-000015000000}"/>
    <cellStyle name="40% - Accent6" xfId="12" builtinId="51" customBuiltin="1"/>
    <cellStyle name="40% - Accent6 2" xfId="75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28" xr:uid="{00000000-0005-0000-0000-000027000000}"/>
    <cellStyle name="Currency 2 2" xfId="29" xr:uid="{00000000-0005-0000-0000-000028000000}"/>
    <cellStyle name="Currency 2 2 2" xfId="61" xr:uid="{00000000-0005-0000-0000-000029000000}"/>
    <cellStyle name="Currency 3" xfId="30" xr:uid="{00000000-0005-0000-0000-00002A000000}"/>
    <cellStyle name="Currency 4" xfId="31" xr:uid="{00000000-0005-0000-0000-00002B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36000000}"/>
    <cellStyle name="Normal 2 2" xfId="42" xr:uid="{00000000-0005-0000-0000-000037000000}"/>
    <cellStyle name="Normal 2 2 2" xfId="43" xr:uid="{00000000-0005-0000-0000-000038000000}"/>
    <cellStyle name="Normal 2 2 2 2" xfId="44" xr:uid="{00000000-0005-0000-0000-000039000000}"/>
    <cellStyle name="Normal 3" xfId="45" xr:uid="{00000000-0005-0000-0000-00003A000000}"/>
    <cellStyle name="Normal 3 2" xfId="46" xr:uid="{00000000-0005-0000-0000-00003B000000}"/>
    <cellStyle name="Normal 3 3" xfId="47" xr:uid="{00000000-0005-0000-0000-00003C000000}"/>
    <cellStyle name="Normal 4" xfId="48" xr:uid="{00000000-0005-0000-0000-00003D000000}"/>
    <cellStyle name="Normal 5" xfId="49" xr:uid="{00000000-0005-0000-0000-00003E000000}"/>
    <cellStyle name="Normal 6" xfId="59" xr:uid="{00000000-0005-0000-0000-00003F000000}"/>
    <cellStyle name="Normal 6 2" xfId="77" xr:uid="{00000000-0005-0000-0000-000040000000}"/>
    <cellStyle name="Normal 7" xfId="76" xr:uid="{00000000-0005-0000-0000-000041000000}"/>
    <cellStyle name="Note 2" xfId="50" xr:uid="{00000000-0005-0000-0000-000042000000}"/>
    <cellStyle name="Note 3" xfId="63" xr:uid="{00000000-0005-0000-0000-000043000000}"/>
    <cellStyle name="Output" xfId="51" builtinId="21" customBuiltin="1"/>
    <cellStyle name="Percent" xfId="52" builtinId="5"/>
    <cellStyle name="Percent 2" xfId="53" xr:uid="{00000000-0005-0000-0000-000046000000}"/>
    <cellStyle name="Percent 2 2" xfId="54" xr:uid="{00000000-0005-0000-0000-000047000000}"/>
    <cellStyle name="Percent 2 2 2" xfId="60" xr:uid="{00000000-0005-0000-0000-000048000000}"/>
    <cellStyle name="Percent 3" xfId="55" xr:uid="{00000000-0005-0000-0000-000049000000}"/>
    <cellStyle name="Title" xfId="56" builtinId="15" customBuiltin="1"/>
    <cellStyle name="Title 2" xfId="62" xr:uid="{00000000-0005-0000-0000-00004B000000}"/>
    <cellStyle name="Total" xfId="57" builtinId="25" customBuiltin="1"/>
    <cellStyle name="Warning Text" xfId="58" builtinId="11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="60" zoomScaleNormal="60" workbookViewId="0">
      <selection activeCell="E12" sqref="E12"/>
    </sheetView>
  </sheetViews>
  <sheetFormatPr defaultColWidth="8.796875" defaultRowHeight="14.25" x14ac:dyDescent="0.45"/>
  <cols>
    <col min="1" max="1" width="7.796875" style="51" customWidth="1"/>
    <col min="2" max="2" width="8.53125" style="51" customWidth="1"/>
    <col min="3" max="3" width="25.796875" style="51" bestFit="1" customWidth="1"/>
    <col min="4" max="4" width="17.59765625" style="29" customWidth="1"/>
    <col min="5" max="5" width="16.59765625" style="31" customWidth="1"/>
    <col min="6" max="6" width="12.796875" style="31" customWidth="1"/>
    <col min="7" max="7" width="15" style="31" customWidth="1"/>
    <col min="8" max="8" width="14.19921875" style="31" customWidth="1"/>
    <col min="9" max="16384" width="8.796875" style="31"/>
  </cols>
  <sheetData>
    <row r="1" spans="1:10" s="29" customFormat="1" ht="12.75" customHeight="1" x14ac:dyDescent="0.45">
      <c r="A1" s="28" t="s">
        <v>122</v>
      </c>
      <c r="B1" s="28"/>
      <c r="C1" s="28"/>
      <c r="D1" s="28"/>
      <c r="E1" s="28"/>
      <c r="F1" s="28"/>
      <c r="G1" s="28"/>
      <c r="H1" s="28"/>
    </row>
    <row r="2" spans="1:10" ht="12.75" customHeight="1" x14ac:dyDescent="0.45">
      <c r="A2" s="30" t="s">
        <v>6</v>
      </c>
      <c r="B2" s="30"/>
      <c r="C2" s="30"/>
      <c r="D2" s="30"/>
      <c r="E2" s="30"/>
      <c r="F2" s="30"/>
      <c r="G2" s="30"/>
      <c r="H2" s="30"/>
    </row>
    <row r="3" spans="1:10" ht="12.75" customHeight="1" x14ac:dyDescent="0.45">
      <c r="A3" s="32" t="s">
        <v>7</v>
      </c>
      <c r="B3" s="32" t="s">
        <v>5</v>
      </c>
      <c r="C3" s="33" t="s">
        <v>8</v>
      </c>
      <c r="D3" s="34" t="s">
        <v>9</v>
      </c>
      <c r="E3" s="35"/>
      <c r="F3" s="35"/>
      <c r="G3" s="35"/>
      <c r="H3" s="36"/>
    </row>
    <row r="4" spans="1:10" ht="12.75" customHeight="1" x14ac:dyDescent="0.45">
      <c r="A4" s="32"/>
      <c r="B4" s="32"/>
      <c r="C4" s="33"/>
      <c r="D4" s="37">
        <v>2022</v>
      </c>
      <c r="E4" s="38"/>
      <c r="F4" s="37">
        <v>2021</v>
      </c>
      <c r="G4" s="38"/>
      <c r="H4" s="39" t="s">
        <v>123</v>
      </c>
    </row>
    <row r="5" spans="1:10" ht="28.5" x14ac:dyDescent="0.45">
      <c r="A5" s="32"/>
      <c r="B5" s="32"/>
      <c r="C5" s="40"/>
      <c r="D5" s="41" t="s">
        <v>50</v>
      </c>
      <c r="E5" s="42" t="s">
        <v>124</v>
      </c>
      <c r="F5" s="41" t="s">
        <v>50</v>
      </c>
      <c r="G5" s="43" t="s">
        <v>119</v>
      </c>
      <c r="H5" s="44"/>
    </row>
    <row r="6" spans="1:10" x14ac:dyDescent="0.45">
      <c r="A6" s="45" t="s">
        <v>0</v>
      </c>
      <c r="B6" s="46"/>
      <c r="C6" s="46" t="s">
        <v>1</v>
      </c>
      <c r="D6" s="47">
        <v>0.84</v>
      </c>
      <c r="E6" s="48">
        <f>D6*33.5848</f>
        <v>28.211231999999999</v>
      </c>
      <c r="F6" s="47">
        <v>0.86</v>
      </c>
      <c r="G6" s="48">
        <f>F6*34.8931</f>
        <v>30.008065999999996</v>
      </c>
      <c r="H6" s="49">
        <f>(E6-G6)/G6</f>
        <v>-5.9878367369626456E-2</v>
      </c>
      <c r="J6" s="50"/>
    </row>
    <row r="7" spans="1:10" x14ac:dyDescent="0.45">
      <c r="A7" s="45" t="s">
        <v>0</v>
      </c>
      <c r="B7" s="46" t="s">
        <v>2</v>
      </c>
      <c r="C7" s="46" t="s">
        <v>1</v>
      </c>
      <c r="D7" s="47">
        <v>0.6</v>
      </c>
      <c r="E7" s="48">
        <f t="shared" ref="E7:E25" si="0">D7*33.5848</f>
        <v>20.150880000000001</v>
      </c>
      <c r="F7" s="47">
        <v>0.62</v>
      </c>
      <c r="G7" s="48">
        <f t="shared" ref="G7:G19" si="1">F7*34.8931</f>
        <v>21.633721999999999</v>
      </c>
      <c r="H7" s="49">
        <f t="shared" ref="H7:H25" si="2">(E7-G7)/G7</f>
        <v>-6.854308287774051E-2</v>
      </c>
      <c r="J7" s="50"/>
    </row>
    <row r="8" spans="1:10" x14ac:dyDescent="0.45">
      <c r="A8" s="45" t="s">
        <v>0</v>
      </c>
      <c r="B8" s="46">
        <v>26</v>
      </c>
      <c r="C8" s="46" t="s">
        <v>1</v>
      </c>
      <c r="D8" s="47">
        <v>0.24</v>
      </c>
      <c r="E8" s="48">
        <f t="shared" si="0"/>
        <v>8.060352</v>
      </c>
      <c r="F8" s="47">
        <v>0.24</v>
      </c>
      <c r="G8" s="48">
        <f t="shared" si="1"/>
        <v>8.3743439999999989</v>
      </c>
      <c r="H8" s="49">
        <f t="shared" si="2"/>
        <v>-3.749451897366516E-2</v>
      </c>
      <c r="J8" s="50"/>
    </row>
    <row r="9" spans="1:10" x14ac:dyDescent="0.45">
      <c r="A9" s="45" t="s">
        <v>3</v>
      </c>
      <c r="B9" s="46"/>
      <c r="C9" s="46" t="s">
        <v>4</v>
      </c>
      <c r="D9" s="47">
        <v>1.2</v>
      </c>
      <c r="E9" s="48">
        <f t="shared" si="0"/>
        <v>40.301760000000002</v>
      </c>
      <c r="F9" s="47">
        <v>1.35</v>
      </c>
      <c r="G9" s="48">
        <f t="shared" si="1"/>
        <v>47.105685000000001</v>
      </c>
      <c r="H9" s="49">
        <f>(E9-G9)/G9</f>
        <v>-0.14443957242103581</v>
      </c>
      <c r="J9" s="50"/>
    </row>
    <row r="10" spans="1:10" x14ac:dyDescent="0.45">
      <c r="A10" s="45" t="s">
        <v>3</v>
      </c>
      <c r="B10" s="46" t="s">
        <v>2</v>
      </c>
      <c r="C10" s="46" t="s">
        <v>4</v>
      </c>
      <c r="D10" s="47">
        <v>0.9</v>
      </c>
      <c r="E10" s="48">
        <f t="shared" si="0"/>
        <v>30.226320000000001</v>
      </c>
      <c r="F10" s="47">
        <v>1.05</v>
      </c>
      <c r="G10" s="48">
        <f t="shared" si="1"/>
        <v>36.637754999999999</v>
      </c>
      <c r="H10" s="49">
        <f t="shared" si="2"/>
        <v>-0.17499530197742733</v>
      </c>
      <c r="J10" s="50"/>
    </row>
    <row r="11" spans="1:10" x14ac:dyDescent="0.45">
      <c r="A11" s="45" t="s">
        <v>3</v>
      </c>
      <c r="B11" s="46">
        <v>26</v>
      </c>
      <c r="C11" s="46" t="s">
        <v>4</v>
      </c>
      <c r="D11" s="47">
        <v>0.3</v>
      </c>
      <c r="E11" s="48">
        <f t="shared" si="0"/>
        <v>10.07544</v>
      </c>
      <c r="F11" s="47">
        <v>0.3</v>
      </c>
      <c r="G11" s="48">
        <f t="shared" si="1"/>
        <v>10.467929999999999</v>
      </c>
      <c r="H11" s="49">
        <f t="shared" si="2"/>
        <v>-3.749451897366516E-2</v>
      </c>
      <c r="J11" s="50"/>
    </row>
    <row r="12" spans="1:10" x14ac:dyDescent="0.45">
      <c r="A12" s="45" t="s">
        <v>81</v>
      </c>
      <c r="B12" s="46"/>
      <c r="C12" s="46" t="s">
        <v>37</v>
      </c>
      <c r="D12" s="47">
        <v>0.11</v>
      </c>
      <c r="E12" s="48">
        <f t="shared" si="0"/>
        <v>3.6943280000000001</v>
      </c>
      <c r="F12" s="47">
        <v>0.13</v>
      </c>
      <c r="G12" s="48">
        <f t="shared" si="1"/>
        <v>4.5361029999999998</v>
      </c>
      <c r="H12" s="49">
        <f t="shared" si="2"/>
        <v>-0.18557228528540903</v>
      </c>
      <c r="J12" s="50"/>
    </row>
    <row r="13" spans="1:10" x14ac:dyDescent="0.45">
      <c r="A13" s="45" t="s">
        <v>46</v>
      </c>
      <c r="B13" s="46"/>
      <c r="C13" s="46" t="s">
        <v>47</v>
      </c>
      <c r="D13" s="47">
        <v>0.25</v>
      </c>
      <c r="E13" s="48">
        <f t="shared" si="0"/>
        <v>8.3962000000000003</v>
      </c>
      <c r="F13" s="47">
        <v>0.26</v>
      </c>
      <c r="G13" s="48">
        <f t="shared" si="1"/>
        <v>9.0722059999999995</v>
      </c>
      <c r="H13" s="49">
        <f t="shared" si="2"/>
        <v>-7.4513960551601144E-2</v>
      </c>
      <c r="J13" s="50"/>
    </row>
    <row r="14" spans="1:10" x14ac:dyDescent="0.45">
      <c r="A14" s="45" t="s">
        <v>48</v>
      </c>
      <c r="B14" s="46"/>
      <c r="C14" s="46" t="s">
        <v>49</v>
      </c>
      <c r="D14" s="47">
        <v>0.56999999999999995</v>
      </c>
      <c r="E14" s="48">
        <f t="shared" si="0"/>
        <v>19.143335999999998</v>
      </c>
      <c r="F14" s="47">
        <v>0.66</v>
      </c>
      <c r="G14" s="48">
        <f t="shared" si="1"/>
        <v>23.029446</v>
      </c>
      <c r="H14" s="49">
        <f t="shared" si="2"/>
        <v>-0.16874526638634738</v>
      </c>
      <c r="J14" s="50"/>
    </row>
    <row r="15" spans="1:10" x14ac:dyDescent="0.45">
      <c r="A15" s="45" t="s">
        <v>82</v>
      </c>
      <c r="B15" s="46"/>
      <c r="C15" s="46" t="s">
        <v>83</v>
      </c>
      <c r="D15" s="47">
        <v>0.22</v>
      </c>
      <c r="E15" s="48">
        <f t="shared" si="0"/>
        <v>7.3886560000000001</v>
      </c>
      <c r="F15" s="47">
        <v>0.27</v>
      </c>
      <c r="G15" s="48">
        <f t="shared" si="1"/>
        <v>9.4211369999999999</v>
      </c>
      <c r="H15" s="49">
        <f t="shared" si="2"/>
        <v>-0.21573627471928281</v>
      </c>
      <c r="J15" s="50"/>
    </row>
    <row r="16" spans="1:10" x14ac:dyDescent="0.45">
      <c r="A16" s="45" t="s">
        <v>84</v>
      </c>
      <c r="B16" s="46"/>
      <c r="C16" s="46" t="s">
        <v>85</v>
      </c>
      <c r="D16" s="47">
        <v>0.14000000000000001</v>
      </c>
      <c r="E16" s="48">
        <f t="shared" si="0"/>
        <v>4.7018720000000007</v>
      </c>
      <c r="F16" s="47">
        <v>0.15</v>
      </c>
      <c r="G16" s="48">
        <f t="shared" si="1"/>
        <v>5.2339649999999995</v>
      </c>
      <c r="H16" s="49">
        <f t="shared" si="2"/>
        <v>-0.10166155104208738</v>
      </c>
      <c r="J16" s="50"/>
    </row>
    <row r="17" spans="1:10" x14ac:dyDescent="0.45">
      <c r="A17" s="45" t="s">
        <v>86</v>
      </c>
      <c r="B17" s="46"/>
      <c r="C17" s="46" t="s">
        <v>10</v>
      </c>
      <c r="D17" s="47">
        <v>1.1599999999999999</v>
      </c>
      <c r="E17" s="48">
        <f t="shared" si="0"/>
        <v>38.958368</v>
      </c>
      <c r="F17" s="47">
        <v>1.08</v>
      </c>
      <c r="G17" s="48">
        <f t="shared" si="1"/>
        <v>37.684547999999999</v>
      </c>
      <c r="H17" s="49">
        <f t="shared" si="2"/>
        <v>3.380218332458175E-2</v>
      </c>
      <c r="J17" s="50"/>
    </row>
    <row r="18" spans="1:10" x14ac:dyDescent="0.45">
      <c r="A18" s="45" t="s">
        <v>87</v>
      </c>
      <c r="B18" s="46"/>
      <c r="C18" s="46" t="s">
        <v>11</v>
      </c>
      <c r="D18" s="47">
        <v>0.87</v>
      </c>
      <c r="E18" s="48">
        <f t="shared" si="0"/>
        <v>29.218776000000002</v>
      </c>
      <c r="F18" s="47">
        <v>0.84</v>
      </c>
      <c r="G18" s="48">
        <f t="shared" si="1"/>
        <v>29.310203999999995</v>
      </c>
      <c r="H18" s="49">
        <f t="shared" si="2"/>
        <v>-3.1193232227245305E-3</v>
      </c>
      <c r="J18" s="50"/>
    </row>
    <row r="19" spans="1:10" x14ac:dyDescent="0.45">
      <c r="A19" s="45" t="s">
        <v>88</v>
      </c>
      <c r="B19" s="46"/>
      <c r="C19" s="46" t="s">
        <v>12</v>
      </c>
      <c r="D19" s="47">
        <v>1.1299999999999999</v>
      </c>
      <c r="E19" s="48">
        <f t="shared" si="0"/>
        <v>37.950823999999997</v>
      </c>
      <c r="F19" s="47">
        <v>1.06</v>
      </c>
      <c r="G19" s="48">
        <f t="shared" si="1"/>
        <v>36.986685999999999</v>
      </c>
      <c r="H19" s="49">
        <f t="shared" si="2"/>
        <v>2.6067163735620933E-2</v>
      </c>
      <c r="J19" s="50"/>
    </row>
    <row r="20" spans="1:10" x14ac:dyDescent="0.45">
      <c r="A20" s="45" t="s">
        <v>42</v>
      </c>
      <c r="B20" s="46"/>
      <c r="C20" s="46" t="s">
        <v>43</v>
      </c>
      <c r="D20" s="47">
        <v>3.75</v>
      </c>
      <c r="E20" s="48">
        <f t="shared" si="0"/>
        <v>125.94300000000001</v>
      </c>
      <c r="F20" s="47">
        <v>3.59</v>
      </c>
      <c r="G20" s="48">
        <f t="shared" ref="G20:G25" si="3">F20*34.8931</f>
        <v>125.26622899999998</v>
      </c>
      <c r="H20" s="49">
        <f t="shared" si="2"/>
        <v>5.4026612392078215E-3</v>
      </c>
      <c r="J20" s="50"/>
    </row>
    <row r="21" spans="1:10" x14ac:dyDescent="0.45">
      <c r="A21" s="45" t="s">
        <v>44</v>
      </c>
      <c r="B21" s="46"/>
      <c r="C21" s="46" t="s">
        <v>45</v>
      </c>
      <c r="D21" s="47">
        <v>2.56</v>
      </c>
      <c r="E21" s="48">
        <f t="shared" si="0"/>
        <v>85.977088000000009</v>
      </c>
      <c r="F21" s="47">
        <v>2.5099999999999998</v>
      </c>
      <c r="G21" s="48">
        <f t="shared" si="3"/>
        <v>87.581680999999989</v>
      </c>
      <c r="H21" s="49">
        <f t="shared" si="2"/>
        <v>-1.832110301696516E-2</v>
      </c>
      <c r="J21" s="50"/>
    </row>
    <row r="22" spans="1:10" x14ac:dyDescent="0.45">
      <c r="A22" s="45" t="s">
        <v>89</v>
      </c>
      <c r="B22" s="46"/>
      <c r="C22" s="46" t="s">
        <v>90</v>
      </c>
      <c r="D22" s="47">
        <v>0.32</v>
      </c>
      <c r="E22" s="48">
        <f t="shared" si="0"/>
        <v>10.747136000000001</v>
      </c>
      <c r="F22" s="47">
        <v>0.28999999999999998</v>
      </c>
      <c r="G22" s="48">
        <f t="shared" si="3"/>
        <v>10.118998999999999</v>
      </c>
      <c r="H22" s="49">
        <f t="shared" si="2"/>
        <v>6.2075013546300621E-2</v>
      </c>
      <c r="J22" s="50"/>
    </row>
    <row r="23" spans="1:10" x14ac:dyDescent="0.45">
      <c r="A23" s="45" t="s">
        <v>91</v>
      </c>
      <c r="B23" s="46"/>
      <c r="C23" s="46" t="s">
        <v>13</v>
      </c>
      <c r="D23" s="47">
        <v>0.38</v>
      </c>
      <c r="E23" s="48">
        <f t="shared" si="0"/>
        <v>12.762224</v>
      </c>
      <c r="F23" s="47">
        <v>0.35</v>
      </c>
      <c r="G23" s="48">
        <f t="shared" si="3"/>
        <v>12.212584999999999</v>
      </c>
      <c r="H23" s="49">
        <f t="shared" si="2"/>
        <v>4.5005950828592059E-2</v>
      </c>
      <c r="J23" s="50"/>
    </row>
    <row r="24" spans="1:10" x14ac:dyDescent="0.45">
      <c r="A24" s="45" t="s">
        <v>92</v>
      </c>
      <c r="B24" s="46"/>
      <c r="C24" s="46" t="s">
        <v>14</v>
      </c>
      <c r="D24" s="47">
        <v>0.46</v>
      </c>
      <c r="E24" s="48">
        <f t="shared" si="0"/>
        <v>15.449008000000001</v>
      </c>
      <c r="F24" s="47">
        <v>0.51</v>
      </c>
      <c r="G24" s="48">
        <f t="shared" si="3"/>
        <v>17.795480999999999</v>
      </c>
      <c r="H24" s="49">
        <f t="shared" si="2"/>
        <v>-0.13185780142722739</v>
      </c>
      <c r="J24" s="50"/>
    </row>
    <row r="25" spans="1:10" x14ac:dyDescent="0.45">
      <c r="A25" s="45" t="s">
        <v>93</v>
      </c>
      <c r="B25" s="46"/>
      <c r="C25" s="46" t="s">
        <v>14</v>
      </c>
      <c r="D25" s="47">
        <v>0.42</v>
      </c>
      <c r="E25" s="48">
        <f t="shared" si="0"/>
        <v>14.105615999999999</v>
      </c>
      <c r="F25" s="47">
        <v>0.48</v>
      </c>
      <c r="G25" s="48">
        <f t="shared" si="3"/>
        <v>16.748687999999998</v>
      </c>
      <c r="H25" s="49">
        <f t="shared" si="2"/>
        <v>-0.15780770410195705</v>
      </c>
      <c r="J25" s="50"/>
    </row>
  </sheetData>
  <sortState xmlns:xlrd2="http://schemas.microsoft.com/office/spreadsheetml/2017/richdata2" ref="A6:G25">
    <sortCondition ref="A6:A25"/>
    <sortCondition descending="1" ref="B6:B25"/>
  </sortState>
  <mergeCells count="9">
    <mergeCell ref="D3:H3"/>
    <mergeCell ref="D4:E4"/>
    <mergeCell ref="H4:H5"/>
    <mergeCell ref="A1:H1"/>
    <mergeCell ref="A2:H2"/>
    <mergeCell ref="A3:A5"/>
    <mergeCell ref="C3:C5"/>
    <mergeCell ref="B3:B5"/>
    <mergeCell ref="F4:G4"/>
  </mergeCells>
  <phoneticPr fontId="26" type="noConversion"/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EF75E-81F8-40D1-8617-2DE8DD7EBB91}">
  <dimension ref="A1:M9"/>
  <sheetViews>
    <sheetView zoomScale="50" zoomScaleNormal="50" workbookViewId="0">
      <selection activeCell="F7" sqref="F7"/>
    </sheetView>
  </sheetViews>
  <sheetFormatPr defaultColWidth="8.796875" defaultRowHeight="12.75" x14ac:dyDescent="0.35"/>
  <cols>
    <col min="1" max="1" width="7.796875" style="4" customWidth="1"/>
    <col min="2" max="2" width="25.796875" style="4" bestFit="1" customWidth="1"/>
    <col min="3" max="3" width="17.59765625" style="2" customWidth="1"/>
    <col min="4" max="4" width="16.59765625" style="3" customWidth="1"/>
    <col min="5" max="5" width="11.265625" style="3" customWidth="1"/>
    <col min="6" max="6" width="16.59765625" style="3" customWidth="1"/>
    <col min="7" max="7" width="12.796875" style="3" customWidth="1"/>
    <col min="8" max="8" width="15" style="3" customWidth="1"/>
    <col min="9" max="9" width="13.06640625" style="3" customWidth="1"/>
    <col min="10" max="10" width="15" style="3" customWidth="1"/>
    <col min="11" max="11" width="14.19921875" style="3" customWidth="1"/>
    <col min="12" max="16384" width="8.796875" style="3"/>
  </cols>
  <sheetData>
    <row r="1" spans="1:13" s="2" customFormat="1" ht="12.75" customHeight="1" x14ac:dyDescent="0.45">
      <c r="A1" s="28" t="s">
        <v>122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3" ht="12.75" customHeight="1" x14ac:dyDescent="0.45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3" ht="12.75" customHeight="1" x14ac:dyDescent="0.35">
      <c r="A3" s="32" t="s">
        <v>7</v>
      </c>
      <c r="B3" s="33" t="s">
        <v>8</v>
      </c>
      <c r="C3" s="52" t="s">
        <v>9</v>
      </c>
      <c r="D3" s="52"/>
      <c r="E3" s="52"/>
      <c r="F3" s="52"/>
      <c r="G3" s="52"/>
      <c r="H3" s="52"/>
      <c r="I3" s="52"/>
      <c r="J3" s="52"/>
      <c r="K3" s="52"/>
    </row>
    <row r="4" spans="1:13" ht="12.75" customHeight="1" x14ac:dyDescent="0.35">
      <c r="A4" s="32"/>
      <c r="B4" s="33"/>
      <c r="C4" s="53">
        <v>2022</v>
      </c>
      <c r="D4" s="53"/>
      <c r="E4" s="53"/>
      <c r="F4" s="53"/>
      <c r="G4" s="53">
        <v>2021</v>
      </c>
      <c r="H4" s="53"/>
      <c r="I4" s="53"/>
      <c r="J4" s="53"/>
      <c r="K4" s="54" t="s">
        <v>123</v>
      </c>
    </row>
    <row r="5" spans="1:13" ht="28.5" x14ac:dyDescent="0.35">
      <c r="A5" s="32"/>
      <c r="B5" s="33"/>
      <c r="C5" s="55" t="s">
        <v>50</v>
      </c>
      <c r="D5" s="43" t="s">
        <v>124</v>
      </c>
      <c r="E5" s="43" t="s">
        <v>94</v>
      </c>
      <c r="F5" s="43" t="s">
        <v>136</v>
      </c>
      <c r="G5" s="55" t="s">
        <v>50</v>
      </c>
      <c r="H5" s="43" t="s">
        <v>119</v>
      </c>
      <c r="I5" s="43" t="s">
        <v>94</v>
      </c>
      <c r="J5" s="43" t="s">
        <v>120</v>
      </c>
      <c r="K5" s="54"/>
    </row>
    <row r="6" spans="1:13" ht="14.25" x14ac:dyDescent="0.45">
      <c r="A6" s="45" t="s">
        <v>81</v>
      </c>
      <c r="B6" s="46" t="s">
        <v>37</v>
      </c>
      <c r="C6" s="47">
        <v>0.11</v>
      </c>
      <c r="D6" s="48">
        <f>C6*33.5848</f>
        <v>3.6943280000000001</v>
      </c>
      <c r="E6" s="56">
        <v>30</v>
      </c>
      <c r="F6" s="48">
        <f>E6*D6</f>
        <v>110.82984</v>
      </c>
      <c r="G6" s="47">
        <v>0.13</v>
      </c>
      <c r="H6" s="48">
        <f>G6*34.8931</f>
        <v>4.5361029999999998</v>
      </c>
      <c r="I6" s="56">
        <v>30</v>
      </c>
      <c r="J6" s="48">
        <f>I6*H6</f>
        <v>136.08309</v>
      </c>
      <c r="K6" s="49">
        <f>(D6-H6)/H6</f>
        <v>-0.18557228528540903</v>
      </c>
      <c r="M6" s="1"/>
    </row>
    <row r="7" spans="1:13" ht="14.25" x14ac:dyDescent="0.45">
      <c r="A7" s="45" t="s">
        <v>82</v>
      </c>
      <c r="B7" s="46" t="s">
        <v>83</v>
      </c>
      <c r="C7" s="47">
        <v>0.22</v>
      </c>
      <c r="D7" s="48">
        <f t="shared" ref="D7:D9" si="0">C7*33.5848</f>
        <v>7.3886560000000001</v>
      </c>
      <c r="E7" s="56">
        <v>15</v>
      </c>
      <c r="F7" s="48">
        <f t="shared" ref="F7:F9" si="1">E7*D7</f>
        <v>110.82984</v>
      </c>
      <c r="G7" s="47">
        <v>0.27</v>
      </c>
      <c r="H7" s="48">
        <f t="shared" ref="H7:H9" si="2">G7*34.8931</f>
        <v>9.4211369999999999</v>
      </c>
      <c r="I7" s="56">
        <v>15</v>
      </c>
      <c r="J7" s="48">
        <f t="shared" ref="J7:J9" si="3">I7*H7</f>
        <v>141.31705500000001</v>
      </c>
      <c r="K7" s="49">
        <f>(D7-H7)/H7</f>
        <v>-0.21573627471928281</v>
      </c>
      <c r="M7" s="1"/>
    </row>
    <row r="8" spans="1:13" ht="14.25" x14ac:dyDescent="0.45">
      <c r="A8" s="45" t="s">
        <v>91</v>
      </c>
      <c r="B8" s="46" t="s">
        <v>13</v>
      </c>
      <c r="C8" s="47">
        <v>0.38</v>
      </c>
      <c r="D8" s="48">
        <f t="shared" si="0"/>
        <v>12.762224</v>
      </c>
      <c r="E8" s="56">
        <v>10</v>
      </c>
      <c r="F8" s="48">
        <f t="shared" si="1"/>
        <v>127.62224000000001</v>
      </c>
      <c r="G8" s="47">
        <v>0.35</v>
      </c>
      <c r="H8" s="48">
        <f t="shared" si="2"/>
        <v>12.212584999999999</v>
      </c>
      <c r="I8" s="56">
        <v>10</v>
      </c>
      <c r="J8" s="48">
        <f t="shared" si="3"/>
        <v>122.12584999999999</v>
      </c>
      <c r="K8" s="49">
        <f>(D8-H8)/H8</f>
        <v>4.5005950828592059E-2</v>
      </c>
      <c r="M8" s="1"/>
    </row>
    <row r="9" spans="1:13" ht="14.25" x14ac:dyDescent="0.45">
      <c r="A9" s="45" t="s">
        <v>93</v>
      </c>
      <c r="B9" s="46" t="s">
        <v>14</v>
      </c>
      <c r="C9" s="47">
        <v>0.42</v>
      </c>
      <c r="D9" s="48">
        <f t="shared" si="0"/>
        <v>14.105615999999999</v>
      </c>
      <c r="E9" s="56">
        <v>1</v>
      </c>
      <c r="F9" s="48">
        <f t="shared" si="1"/>
        <v>14.105615999999999</v>
      </c>
      <c r="G9" s="47">
        <v>0.48</v>
      </c>
      <c r="H9" s="48">
        <f t="shared" si="2"/>
        <v>16.748687999999998</v>
      </c>
      <c r="I9" s="56">
        <v>1</v>
      </c>
      <c r="J9" s="48">
        <f t="shared" si="3"/>
        <v>16.748687999999998</v>
      </c>
      <c r="K9" s="49">
        <f>(D9-H9)/H9</f>
        <v>-0.15780770410195705</v>
      </c>
      <c r="M9" s="1"/>
    </row>
  </sheetData>
  <mergeCells count="8">
    <mergeCell ref="C4:F4"/>
    <mergeCell ref="A3:A5"/>
    <mergeCell ref="B3:B5"/>
    <mergeCell ref="A1:K1"/>
    <mergeCell ref="A2:K2"/>
    <mergeCell ref="C3:K3"/>
    <mergeCell ref="K4:K5"/>
    <mergeCell ref="G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D4892-A8EE-44C4-93CA-057533832484}">
  <dimension ref="A1:L56"/>
  <sheetViews>
    <sheetView zoomScale="70" zoomScaleNormal="70" workbookViewId="0">
      <selection activeCell="D5" sqref="D5"/>
    </sheetView>
  </sheetViews>
  <sheetFormatPr defaultColWidth="8.796875" defaultRowHeight="12.75" x14ac:dyDescent="0.35"/>
  <cols>
    <col min="1" max="1" width="9.53125" style="6" customWidth="1"/>
    <col min="2" max="2" width="24.86328125" style="7" customWidth="1"/>
    <col min="3" max="3" width="20.3984375" style="6" customWidth="1"/>
    <col min="4" max="4" width="19.265625" style="6" customWidth="1"/>
    <col min="5" max="5" width="20.06640625" style="6" customWidth="1"/>
    <col min="6" max="6" width="17.796875" style="6" customWidth="1"/>
    <col min="7" max="7" width="20" style="6" customWidth="1"/>
    <col min="8" max="8" width="19" style="6" customWidth="1"/>
    <col min="9" max="9" width="20.9296875" style="6" customWidth="1"/>
    <col min="10" max="10" width="20.06640625" style="6" customWidth="1"/>
    <col min="11" max="11" width="19.19921875" style="6" customWidth="1"/>
    <col min="12" max="12" width="19.06640625" style="6" customWidth="1"/>
    <col min="13" max="16384" width="8.796875" style="5"/>
  </cols>
  <sheetData>
    <row r="1" spans="1:12" ht="12.75" customHeight="1" x14ac:dyDescent="0.45">
      <c r="A1" s="8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 x14ac:dyDescent="0.35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 customHeight="1" x14ac:dyDescent="0.35">
      <c r="A3" s="9" t="s">
        <v>7</v>
      </c>
      <c r="B3" s="10" t="s">
        <v>8</v>
      </c>
      <c r="C3" s="11" t="s">
        <v>9</v>
      </c>
      <c r="D3" s="11"/>
      <c r="E3" s="11"/>
      <c r="F3" s="11"/>
      <c r="G3" s="11"/>
      <c r="H3" s="11" t="s">
        <v>108</v>
      </c>
      <c r="I3" s="11"/>
      <c r="J3" s="11"/>
      <c r="K3" s="11"/>
      <c r="L3" s="11"/>
    </row>
    <row r="4" spans="1:12" ht="12.75" customHeight="1" x14ac:dyDescent="0.35">
      <c r="A4" s="9"/>
      <c r="B4" s="10"/>
      <c r="C4" s="12">
        <v>2022</v>
      </c>
      <c r="D4" s="12"/>
      <c r="E4" s="12">
        <v>2021</v>
      </c>
      <c r="F4" s="12"/>
      <c r="G4" s="13" t="s">
        <v>123</v>
      </c>
      <c r="H4" s="12">
        <v>2022</v>
      </c>
      <c r="I4" s="12"/>
      <c r="J4" s="12">
        <v>2021</v>
      </c>
      <c r="K4" s="12"/>
      <c r="L4" s="13" t="s">
        <v>123</v>
      </c>
    </row>
    <row r="5" spans="1:12" ht="31.9" customHeight="1" x14ac:dyDescent="0.35">
      <c r="A5" s="9"/>
      <c r="B5" s="10"/>
      <c r="C5" s="14" t="s">
        <v>50</v>
      </c>
      <c r="D5" s="15" t="s">
        <v>124</v>
      </c>
      <c r="E5" s="14" t="s">
        <v>50</v>
      </c>
      <c r="F5" s="15" t="s">
        <v>119</v>
      </c>
      <c r="G5" s="13"/>
      <c r="H5" s="14" t="s">
        <v>50</v>
      </c>
      <c r="I5" s="15" t="s">
        <v>124</v>
      </c>
      <c r="J5" s="14" t="s">
        <v>50</v>
      </c>
      <c r="K5" s="15" t="s">
        <v>119</v>
      </c>
      <c r="L5" s="13"/>
    </row>
    <row r="6" spans="1:12" ht="13.05" customHeight="1" x14ac:dyDescent="0.45">
      <c r="A6" s="16" t="s">
        <v>15</v>
      </c>
      <c r="B6" s="17" t="s">
        <v>80</v>
      </c>
      <c r="C6" s="18">
        <v>2.1800000000000002</v>
      </c>
      <c r="D6" s="19">
        <f>C6*33.5848</f>
        <v>73.214864000000006</v>
      </c>
      <c r="E6" s="18">
        <v>2.13</v>
      </c>
      <c r="F6" s="19">
        <f>E6*34.8931</f>
        <v>74.322302999999991</v>
      </c>
      <c r="G6" s="20">
        <f t="shared" ref="G6:G49" si="0">(D6-F6)/F6</f>
        <v>-1.4900493597460042E-2</v>
      </c>
      <c r="H6" s="18">
        <v>1.41</v>
      </c>
      <c r="I6" s="21">
        <f>H6*33.5848</f>
        <v>47.354568</v>
      </c>
      <c r="J6" s="18">
        <v>1.42</v>
      </c>
      <c r="K6" s="21">
        <f>J6*34.8931</f>
        <v>49.548201999999996</v>
      </c>
      <c r="L6" s="22">
        <f t="shared" ref="L6:L49" si="1">(I6-K6)/K6</f>
        <v>-4.4272726586526714E-2</v>
      </c>
    </row>
    <row r="7" spans="1:12" ht="13.05" customHeight="1" x14ac:dyDescent="0.45">
      <c r="A7" s="16" t="s">
        <v>16</v>
      </c>
      <c r="B7" s="17" t="s">
        <v>80</v>
      </c>
      <c r="C7" s="18">
        <v>3.35</v>
      </c>
      <c r="D7" s="19">
        <f t="shared" ref="D7:D56" si="2">C7*33.5848</f>
        <v>112.50908000000001</v>
      </c>
      <c r="E7" s="18">
        <v>3.28</v>
      </c>
      <c r="F7" s="19">
        <f t="shared" ref="F7:F15" si="3">E7*34.8931</f>
        <v>114.44936799999998</v>
      </c>
      <c r="G7" s="20">
        <f t="shared" si="0"/>
        <v>-1.6953243463956633E-2</v>
      </c>
      <c r="H7" s="18">
        <v>2.42</v>
      </c>
      <c r="I7" s="21">
        <f t="shared" ref="I7:I56" si="4">H7*33.5848</f>
        <v>81.275216</v>
      </c>
      <c r="J7" s="18">
        <v>2.42</v>
      </c>
      <c r="K7" s="21">
        <f t="shared" ref="K7:K15" si="5">J7*34.8931</f>
        <v>84.441301999999993</v>
      </c>
      <c r="L7" s="22">
        <f t="shared" si="1"/>
        <v>-3.7494518973665202E-2</v>
      </c>
    </row>
    <row r="8" spans="1:12" ht="13.05" customHeight="1" x14ac:dyDescent="0.45">
      <c r="A8" s="16" t="s">
        <v>17</v>
      </c>
      <c r="B8" s="17" t="s">
        <v>80</v>
      </c>
      <c r="C8" s="18">
        <v>4.96</v>
      </c>
      <c r="D8" s="19">
        <f t="shared" si="2"/>
        <v>166.58060800000001</v>
      </c>
      <c r="E8" s="18">
        <v>4.93</v>
      </c>
      <c r="F8" s="19">
        <f t="shared" si="3"/>
        <v>172.02298299999998</v>
      </c>
      <c r="G8" s="20">
        <f t="shared" si="0"/>
        <v>-3.1637487648961245E-2</v>
      </c>
      <c r="H8" s="18">
        <v>3.9</v>
      </c>
      <c r="I8" s="21">
        <f t="shared" si="4"/>
        <v>130.98071999999999</v>
      </c>
      <c r="J8" s="18">
        <v>3.96</v>
      </c>
      <c r="K8" s="21">
        <f t="shared" si="5"/>
        <v>138.17667599999999</v>
      </c>
      <c r="L8" s="22">
        <f t="shared" si="1"/>
        <v>-5.2077935352852142E-2</v>
      </c>
    </row>
    <row r="9" spans="1:12" ht="13.05" customHeight="1" x14ac:dyDescent="0.45">
      <c r="A9" s="16" t="s">
        <v>18</v>
      </c>
      <c r="B9" s="17" t="s">
        <v>80</v>
      </c>
      <c r="C9" s="18">
        <v>6.6</v>
      </c>
      <c r="D9" s="19">
        <f t="shared" si="2"/>
        <v>221.65968000000001</v>
      </c>
      <c r="E9" s="18">
        <v>6.51</v>
      </c>
      <c r="F9" s="19">
        <f t="shared" si="3"/>
        <v>227.15408099999996</v>
      </c>
      <c r="G9" s="20">
        <f t="shared" si="0"/>
        <v>-2.4187991586204233E-2</v>
      </c>
      <c r="H9" s="18">
        <v>5.34</v>
      </c>
      <c r="I9" s="21">
        <f t="shared" si="4"/>
        <v>179.34283200000002</v>
      </c>
      <c r="J9" s="18">
        <v>5.38</v>
      </c>
      <c r="K9" s="21">
        <f t="shared" si="5"/>
        <v>187.72487799999999</v>
      </c>
      <c r="L9" s="22">
        <f t="shared" si="1"/>
        <v>-4.4650693553786591E-2</v>
      </c>
    </row>
    <row r="10" spans="1:12" ht="13.05" customHeight="1" x14ac:dyDescent="0.45">
      <c r="A10" s="16" t="s">
        <v>19</v>
      </c>
      <c r="B10" s="17" t="s">
        <v>79</v>
      </c>
      <c r="C10" s="18">
        <v>0.69</v>
      </c>
      <c r="D10" s="19">
        <f t="shared" si="2"/>
        <v>23.173511999999999</v>
      </c>
      <c r="E10" s="18">
        <v>0.68</v>
      </c>
      <c r="F10" s="19">
        <f t="shared" si="3"/>
        <v>23.727308000000001</v>
      </c>
      <c r="G10" s="20">
        <f t="shared" si="0"/>
        <v>-2.3340026605631028E-2</v>
      </c>
      <c r="H10" s="18">
        <v>0.26</v>
      </c>
      <c r="I10" s="21">
        <f t="shared" si="4"/>
        <v>8.7320480000000007</v>
      </c>
      <c r="J10" s="18">
        <v>0.27</v>
      </c>
      <c r="K10" s="21">
        <f t="shared" si="5"/>
        <v>9.4211369999999999</v>
      </c>
      <c r="L10" s="22">
        <f t="shared" si="1"/>
        <v>-7.3142870122788708E-2</v>
      </c>
    </row>
    <row r="11" spans="1:12" ht="13.05" customHeight="1" x14ac:dyDescent="0.45">
      <c r="A11" s="16" t="s">
        <v>20</v>
      </c>
      <c r="B11" s="17" t="s">
        <v>79</v>
      </c>
      <c r="C11" s="18">
        <v>1.7</v>
      </c>
      <c r="D11" s="19">
        <f t="shared" si="2"/>
        <v>57.094160000000002</v>
      </c>
      <c r="E11" s="18">
        <v>1.67</v>
      </c>
      <c r="F11" s="19">
        <f t="shared" si="3"/>
        <v>58.27147699999999</v>
      </c>
      <c r="G11" s="20">
        <f t="shared" si="0"/>
        <v>-2.0204001350437508E-2</v>
      </c>
      <c r="H11" s="18">
        <v>1.05</v>
      </c>
      <c r="I11" s="21">
        <f t="shared" si="4"/>
        <v>35.264040000000001</v>
      </c>
      <c r="J11" s="18">
        <v>1.06</v>
      </c>
      <c r="K11" s="21">
        <f t="shared" si="5"/>
        <v>36.986685999999999</v>
      </c>
      <c r="L11" s="22">
        <f t="shared" si="1"/>
        <v>-4.6574759360706104E-2</v>
      </c>
    </row>
    <row r="12" spans="1:12" ht="13.05" customHeight="1" x14ac:dyDescent="0.45">
      <c r="A12" s="16" t="s">
        <v>21</v>
      </c>
      <c r="B12" s="17" t="s">
        <v>79</v>
      </c>
      <c r="C12" s="18">
        <v>2.71</v>
      </c>
      <c r="D12" s="19">
        <f t="shared" si="2"/>
        <v>91.014808000000002</v>
      </c>
      <c r="E12" s="18">
        <v>2.68</v>
      </c>
      <c r="F12" s="19">
        <f t="shared" si="3"/>
        <v>93.513508000000002</v>
      </c>
      <c r="G12" s="20">
        <f t="shared" si="0"/>
        <v>-2.6720203887549587E-2</v>
      </c>
      <c r="H12" s="18">
        <v>1.94</v>
      </c>
      <c r="I12" s="21">
        <f t="shared" si="4"/>
        <v>65.154511999999997</v>
      </c>
      <c r="J12" s="18">
        <v>1.95</v>
      </c>
      <c r="K12" s="21">
        <f t="shared" si="5"/>
        <v>68.041544999999999</v>
      </c>
      <c r="L12" s="22">
        <f t="shared" si="1"/>
        <v>-4.2430444517390108E-2</v>
      </c>
    </row>
    <row r="13" spans="1:12" ht="13.05" customHeight="1" x14ac:dyDescent="0.45">
      <c r="A13" s="16" t="s">
        <v>22</v>
      </c>
      <c r="B13" s="17" t="s">
        <v>79</v>
      </c>
      <c r="C13" s="18">
        <v>3.84</v>
      </c>
      <c r="D13" s="19">
        <f t="shared" si="2"/>
        <v>128.965632</v>
      </c>
      <c r="E13" s="18">
        <v>3.81</v>
      </c>
      <c r="F13" s="19">
        <f t="shared" si="3"/>
        <v>132.942711</v>
      </c>
      <c r="G13" s="20">
        <f t="shared" si="0"/>
        <v>-2.9915735658497315E-2</v>
      </c>
      <c r="H13" s="18">
        <v>2.84</v>
      </c>
      <c r="I13" s="21">
        <f t="shared" si="4"/>
        <v>95.380831999999998</v>
      </c>
      <c r="J13" s="18">
        <v>2.88</v>
      </c>
      <c r="K13" s="21">
        <f t="shared" si="5"/>
        <v>100.49212799999999</v>
      </c>
      <c r="L13" s="22">
        <f t="shared" si="1"/>
        <v>-5.0862650654586561E-2</v>
      </c>
    </row>
    <row r="14" spans="1:12" ht="13.05" customHeight="1" x14ac:dyDescent="0.45">
      <c r="A14" s="16" t="s">
        <v>23</v>
      </c>
      <c r="B14" s="17" t="s">
        <v>79</v>
      </c>
      <c r="C14" s="18">
        <v>5.39</v>
      </c>
      <c r="D14" s="19">
        <f t="shared" si="2"/>
        <v>181.02207200000001</v>
      </c>
      <c r="E14" s="18">
        <v>5.33</v>
      </c>
      <c r="F14" s="19">
        <f t="shared" si="3"/>
        <v>185.980223</v>
      </c>
      <c r="G14" s="20">
        <f t="shared" si="0"/>
        <v>-2.6659560463049809E-2</v>
      </c>
      <c r="H14" s="18">
        <v>4.22</v>
      </c>
      <c r="I14" s="21">
        <f t="shared" si="4"/>
        <v>141.727856</v>
      </c>
      <c r="J14" s="18">
        <v>4.2699999999999996</v>
      </c>
      <c r="K14" s="21">
        <f t="shared" si="5"/>
        <v>148.99353699999998</v>
      </c>
      <c r="L14" s="22">
        <f t="shared" si="1"/>
        <v>-4.8765074957580028E-2</v>
      </c>
    </row>
    <row r="15" spans="1:12" ht="14.25" x14ac:dyDescent="0.45">
      <c r="A15" s="23">
        <v>99417</v>
      </c>
      <c r="B15" s="24" t="s">
        <v>113</v>
      </c>
      <c r="C15" s="23">
        <v>0.66</v>
      </c>
      <c r="D15" s="19">
        <f t="shared" si="2"/>
        <v>22.165968000000003</v>
      </c>
      <c r="E15" s="23">
        <v>0</v>
      </c>
      <c r="F15" s="19">
        <f t="shared" si="3"/>
        <v>0</v>
      </c>
      <c r="G15" s="23" t="s">
        <v>114</v>
      </c>
      <c r="H15" s="23">
        <v>0.66</v>
      </c>
      <c r="I15" s="21">
        <f t="shared" si="4"/>
        <v>22.165968000000003</v>
      </c>
      <c r="J15" s="23">
        <v>0</v>
      </c>
      <c r="K15" s="21">
        <f t="shared" si="5"/>
        <v>0</v>
      </c>
      <c r="L15" s="23" t="s">
        <v>114</v>
      </c>
    </row>
    <row r="16" spans="1:12" ht="14.25" x14ac:dyDescent="0.35">
      <c r="A16" s="23" t="s">
        <v>115</v>
      </c>
      <c r="B16" s="24" t="s">
        <v>116</v>
      </c>
      <c r="C16" s="23" t="s">
        <v>121</v>
      </c>
      <c r="D16" s="23" t="s">
        <v>121</v>
      </c>
      <c r="E16" s="23" t="s">
        <v>121</v>
      </c>
      <c r="F16" s="23" t="s">
        <v>121</v>
      </c>
      <c r="G16" s="23" t="s">
        <v>121</v>
      </c>
      <c r="H16" s="23" t="s">
        <v>121</v>
      </c>
      <c r="I16" s="23" t="s">
        <v>121</v>
      </c>
      <c r="J16" s="23" t="s">
        <v>121</v>
      </c>
      <c r="K16" s="23" t="s">
        <v>121</v>
      </c>
      <c r="L16" s="23" t="s">
        <v>121</v>
      </c>
    </row>
    <row r="17" spans="1:12" ht="14.25" x14ac:dyDescent="0.45">
      <c r="A17" s="23" t="s">
        <v>117</v>
      </c>
      <c r="B17" s="24" t="s">
        <v>118</v>
      </c>
      <c r="C17" s="23">
        <v>0.97</v>
      </c>
      <c r="D17" s="19">
        <f t="shared" si="2"/>
        <v>32.577255999999998</v>
      </c>
      <c r="E17" s="23">
        <v>0.97</v>
      </c>
      <c r="F17" s="19">
        <f t="shared" ref="F17" si="6">E17*34.8931</f>
        <v>33.846306999999996</v>
      </c>
      <c r="G17" s="23" t="s">
        <v>114</v>
      </c>
      <c r="H17" s="23">
        <v>0.94</v>
      </c>
      <c r="I17" s="21">
        <f t="shared" si="4"/>
        <v>31.569711999999999</v>
      </c>
      <c r="J17" s="23">
        <v>0.93</v>
      </c>
      <c r="K17" s="21">
        <f t="shared" ref="K17:K34" si="7">J17*34.8931</f>
        <v>32.450583000000002</v>
      </c>
      <c r="L17" s="23" t="s">
        <v>114</v>
      </c>
    </row>
    <row r="18" spans="1:12" ht="13.05" customHeight="1" x14ac:dyDescent="0.45">
      <c r="A18" s="16" t="s">
        <v>24</v>
      </c>
      <c r="B18" s="17" t="s">
        <v>25</v>
      </c>
      <c r="C18" s="19" t="s">
        <v>51</v>
      </c>
      <c r="D18" s="19" t="s">
        <v>51</v>
      </c>
      <c r="E18" s="19" t="s">
        <v>51</v>
      </c>
      <c r="F18" s="19" t="s">
        <v>51</v>
      </c>
      <c r="G18" s="20" t="s">
        <v>51</v>
      </c>
      <c r="H18" s="18">
        <v>2.88</v>
      </c>
      <c r="I18" s="21">
        <f t="shared" si="4"/>
        <v>96.724224000000007</v>
      </c>
      <c r="J18" s="18">
        <v>2.9</v>
      </c>
      <c r="K18" s="21">
        <f t="shared" si="7"/>
        <v>101.18998999999999</v>
      </c>
      <c r="L18" s="22">
        <f t="shared" si="1"/>
        <v>-4.413248780832954E-2</v>
      </c>
    </row>
    <row r="19" spans="1:12" ht="13.05" customHeight="1" x14ac:dyDescent="0.45">
      <c r="A19" s="16" t="s">
        <v>26</v>
      </c>
      <c r="B19" s="17" t="s">
        <v>25</v>
      </c>
      <c r="C19" s="19" t="s">
        <v>51</v>
      </c>
      <c r="D19" s="19" t="s">
        <v>51</v>
      </c>
      <c r="E19" s="19" t="s">
        <v>51</v>
      </c>
      <c r="F19" s="19" t="s">
        <v>51</v>
      </c>
      <c r="G19" s="20" t="s">
        <v>51</v>
      </c>
      <c r="H19" s="18">
        <v>3.87</v>
      </c>
      <c r="I19" s="21">
        <f t="shared" si="4"/>
        <v>129.973176</v>
      </c>
      <c r="J19" s="18">
        <v>3.92</v>
      </c>
      <c r="K19" s="21">
        <f t="shared" si="7"/>
        <v>136.78095199999998</v>
      </c>
      <c r="L19" s="22">
        <f t="shared" si="1"/>
        <v>-4.9771374599001113E-2</v>
      </c>
    </row>
    <row r="20" spans="1:12" ht="13.05" customHeight="1" x14ac:dyDescent="0.45">
      <c r="A20" s="16" t="s">
        <v>27</v>
      </c>
      <c r="B20" s="17" t="s">
        <v>25</v>
      </c>
      <c r="C20" s="19" t="s">
        <v>51</v>
      </c>
      <c r="D20" s="19" t="s">
        <v>51</v>
      </c>
      <c r="E20" s="19" t="s">
        <v>51</v>
      </c>
      <c r="F20" s="19" t="s">
        <v>51</v>
      </c>
      <c r="G20" s="20" t="s">
        <v>51</v>
      </c>
      <c r="H20" s="18">
        <v>5.71</v>
      </c>
      <c r="I20" s="21">
        <f t="shared" si="4"/>
        <v>191.76920800000002</v>
      </c>
      <c r="J20" s="18">
        <v>5.78</v>
      </c>
      <c r="K20" s="21">
        <f t="shared" si="7"/>
        <v>201.682118</v>
      </c>
      <c r="L20" s="22">
        <f t="shared" si="1"/>
        <v>-4.915115974734053E-2</v>
      </c>
    </row>
    <row r="21" spans="1:12" ht="13.05" customHeight="1" x14ac:dyDescent="0.45">
      <c r="A21" s="16" t="s">
        <v>28</v>
      </c>
      <c r="B21" s="17" t="s">
        <v>29</v>
      </c>
      <c r="C21" s="19" t="s">
        <v>51</v>
      </c>
      <c r="D21" s="19" t="s">
        <v>51</v>
      </c>
      <c r="E21" s="19" t="s">
        <v>51</v>
      </c>
      <c r="F21" s="19" t="s">
        <v>51</v>
      </c>
      <c r="G21" s="20" t="s">
        <v>51</v>
      </c>
      <c r="H21" s="18">
        <v>1.1200000000000001</v>
      </c>
      <c r="I21" s="21">
        <f t="shared" si="4"/>
        <v>37.614976000000006</v>
      </c>
      <c r="J21" s="18">
        <v>1.1200000000000001</v>
      </c>
      <c r="K21" s="21">
        <f t="shared" si="7"/>
        <v>39.080272000000001</v>
      </c>
      <c r="L21" s="22">
        <f t="shared" si="1"/>
        <v>-3.7494518973665153E-2</v>
      </c>
    </row>
    <row r="22" spans="1:12" ht="13.05" customHeight="1" x14ac:dyDescent="0.45">
      <c r="A22" s="16" t="s">
        <v>30</v>
      </c>
      <c r="B22" s="17" t="s">
        <v>29</v>
      </c>
      <c r="C22" s="19" t="s">
        <v>51</v>
      </c>
      <c r="D22" s="19" t="s">
        <v>51</v>
      </c>
      <c r="E22" s="19" t="s">
        <v>51</v>
      </c>
      <c r="F22" s="19" t="s">
        <v>51</v>
      </c>
      <c r="G22" s="20" t="s">
        <v>51</v>
      </c>
      <c r="H22" s="18">
        <v>2.0499999999999998</v>
      </c>
      <c r="I22" s="21">
        <f t="shared" si="4"/>
        <v>68.848839999999996</v>
      </c>
      <c r="J22" s="18">
        <v>2.0699999999999998</v>
      </c>
      <c r="K22" s="21">
        <f t="shared" si="7"/>
        <v>72.228716999999989</v>
      </c>
      <c r="L22" s="22">
        <f t="shared" si="1"/>
        <v>-4.6794088838653936E-2</v>
      </c>
    </row>
    <row r="23" spans="1:12" ht="13.05" customHeight="1" x14ac:dyDescent="0.45">
      <c r="A23" s="16" t="s">
        <v>31</v>
      </c>
      <c r="B23" s="17" t="s">
        <v>29</v>
      </c>
      <c r="C23" s="19" t="s">
        <v>51</v>
      </c>
      <c r="D23" s="19" t="s">
        <v>51</v>
      </c>
      <c r="E23" s="19" t="s">
        <v>51</v>
      </c>
      <c r="F23" s="19" t="s">
        <v>51</v>
      </c>
      <c r="G23" s="20" t="s">
        <v>51</v>
      </c>
      <c r="H23" s="18">
        <v>2.92</v>
      </c>
      <c r="I23" s="21">
        <f t="shared" si="4"/>
        <v>98.067616000000001</v>
      </c>
      <c r="J23" s="18">
        <v>2.96</v>
      </c>
      <c r="K23" s="21">
        <f t="shared" si="7"/>
        <v>103.283576</v>
      </c>
      <c r="L23" s="22">
        <f t="shared" si="1"/>
        <v>-5.0501349798345439E-2</v>
      </c>
    </row>
    <row r="24" spans="1:12" ht="13.05" customHeight="1" x14ac:dyDescent="0.45">
      <c r="A24" s="16" t="s">
        <v>32</v>
      </c>
      <c r="B24" s="17" t="s">
        <v>78</v>
      </c>
      <c r="C24" s="18">
        <v>8.14</v>
      </c>
      <c r="D24" s="19">
        <f t="shared" si="2"/>
        <v>273.38027200000005</v>
      </c>
      <c r="E24" s="18">
        <v>8.19</v>
      </c>
      <c r="F24" s="19">
        <f t="shared" ref="F24:F38" si="8">E24*34.8931</f>
        <v>285.77448899999996</v>
      </c>
      <c r="G24" s="20">
        <f t="shared" si="0"/>
        <v>-4.3370620811432593E-2</v>
      </c>
      <c r="H24" s="18">
        <v>6.29</v>
      </c>
      <c r="I24" s="21">
        <f t="shared" si="4"/>
        <v>211.248392</v>
      </c>
      <c r="J24" s="18">
        <v>6.35</v>
      </c>
      <c r="K24" s="21">
        <f t="shared" si="7"/>
        <v>221.57118499999996</v>
      </c>
      <c r="L24" s="22">
        <f t="shared" si="1"/>
        <v>-4.6589058951866706E-2</v>
      </c>
    </row>
    <row r="25" spans="1:12" ht="13.05" customHeight="1" x14ac:dyDescent="0.45">
      <c r="A25" s="16" t="s">
        <v>33</v>
      </c>
      <c r="B25" s="17" t="s">
        <v>77</v>
      </c>
      <c r="C25" s="18">
        <v>3.56</v>
      </c>
      <c r="D25" s="19">
        <f t="shared" si="2"/>
        <v>119.56188800000001</v>
      </c>
      <c r="E25" s="18">
        <v>3.56</v>
      </c>
      <c r="F25" s="19">
        <f t="shared" si="8"/>
        <v>124.21943599999999</v>
      </c>
      <c r="G25" s="20">
        <f t="shared" si="0"/>
        <v>-3.7494518973665097E-2</v>
      </c>
      <c r="H25" s="18">
        <v>3.16</v>
      </c>
      <c r="I25" s="21">
        <f t="shared" si="4"/>
        <v>106.12796800000001</v>
      </c>
      <c r="J25" s="18">
        <v>3.18</v>
      </c>
      <c r="K25" s="21">
        <f t="shared" si="7"/>
        <v>110.96005799999999</v>
      </c>
      <c r="L25" s="22">
        <f t="shared" si="1"/>
        <v>-4.3548012565025697E-2</v>
      </c>
    </row>
    <row r="26" spans="1:12" ht="14.25" x14ac:dyDescent="0.45">
      <c r="A26" s="23">
        <v>99421</v>
      </c>
      <c r="B26" s="24" t="s">
        <v>104</v>
      </c>
      <c r="C26" s="23">
        <v>0.45</v>
      </c>
      <c r="D26" s="19">
        <f t="shared" si="2"/>
        <v>15.113160000000001</v>
      </c>
      <c r="E26" s="23">
        <v>0.43</v>
      </c>
      <c r="F26" s="19">
        <f t="shared" si="8"/>
        <v>15.004032999999998</v>
      </c>
      <c r="G26" s="20">
        <f>(D26-F26)/F26</f>
        <v>7.2731778182574414E-3</v>
      </c>
      <c r="H26" s="23">
        <v>0.38</v>
      </c>
      <c r="I26" s="21">
        <f t="shared" si="4"/>
        <v>12.762224</v>
      </c>
      <c r="J26" s="23">
        <v>0.37</v>
      </c>
      <c r="K26" s="21">
        <f t="shared" si="7"/>
        <v>12.910447</v>
      </c>
      <c r="L26" s="23" t="s">
        <v>51</v>
      </c>
    </row>
    <row r="27" spans="1:12" ht="14.25" x14ac:dyDescent="0.45">
      <c r="A27" s="23">
        <v>99422</v>
      </c>
      <c r="B27" s="25" t="s">
        <v>105</v>
      </c>
      <c r="C27" s="23">
        <v>0.88</v>
      </c>
      <c r="D27" s="19">
        <f t="shared" si="2"/>
        <v>29.554624</v>
      </c>
      <c r="E27" s="23">
        <v>0.86</v>
      </c>
      <c r="F27" s="19">
        <f t="shared" si="8"/>
        <v>30.008065999999996</v>
      </c>
      <c r="G27" s="20">
        <f>(D27-F27)/F27</f>
        <v>-1.5110670577703858E-2</v>
      </c>
      <c r="H27" s="23">
        <v>0.74</v>
      </c>
      <c r="I27" s="21">
        <f t="shared" si="4"/>
        <v>24.852752000000002</v>
      </c>
      <c r="J27" s="23">
        <v>0.74</v>
      </c>
      <c r="K27" s="21">
        <f t="shared" si="7"/>
        <v>25.820893999999999</v>
      </c>
      <c r="L27" s="23" t="s">
        <v>51</v>
      </c>
    </row>
    <row r="28" spans="1:12" ht="14.25" x14ac:dyDescent="0.45">
      <c r="A28" s="23">
        <v>99423</v>
      </c>
      <c r="B28" s="25" t="s">
        <v>106</v>
      </c>
      <c r="C28" s="23">
        <v>1.42</v>
      </c>
      <c r="D28" s="19">
        <f t="shared" si="2"/>
        <v>47.690415999999999</v>
      </c>
      <c r="E28" s="23">
        <v>1.4</v>
      </c>
      <c r="F28" s="19">
        <f t="shared" si="8"/>
        <v>48.850339999999996</v>
      </c>
      <c r="G28" s="20">
        <f>(D28-F28)/F28</f>
        <v>-2.3744440673289003E-2</v>
      </c>
      <c r="H28" s="23">
        <v>1.2</v>
      </c>
      <c r="I28" s="21">
        <f t="shared" si="4"/>
        <v>40.301760000000002</v>
      </c>
      <c r="J28" s="23">
        <v>1.21</v>
      </c>
      <c r="K28" s="21">
        <f t="shared" si="7"/>
        <v>42.220650999999997</v>
      </c>
      <c r="L28" s="23" t="s">
        <v>51</v>
      </c>
    </row>
    <row r="29" spans="1:12" ht="14.25" x14ac:dyDescent="0.45">
      <c r="A29" s="16" t="s">
        <v>71</v>
      </c>
      <c r="B29" s="17" t="s">
        <v>70</v>
      </c>
      <c r="C29" s="18">
        <v>0.52</v>
      </c>
      <c r="D29" s="19">
        <f t="shared" si="2"/>
        <v>17.464096000000001</v>
      </c>
      <c r="E29" s="18">
        <v>0.53</v>
      </c>
      <c r="F29" s="19">
        <f t="shared" si="8"/>
        <v>18.493342999999999</v>
      </c>
      <c r="G29" s="20">
        <f t="shared" si="0"/>
        <v>-5.5654999747746965E-2</v>
      </c>
      <c r="H29" s="18">
        <v>0.52</v>
      </c>
      <c r="I29" s="21">
        <f t="shared" si="4"/>
        <v>17.464096000000001</v>
      </c>
      <c r="J29" s="18">
        <v>0.53</v>
      </c>
      <c r="K29" s="21">
        <f t="shared" si="7"/>
        <v>18.493342999999999</v>
      </c>
      <c r="L29" s="22">
        <f t="shared" si="1"/>
        <v>-5.5654999747746965E-2</v>
      </c>
    </row>
    <row r="30" spans="1:12" ht="14.25" x14ac:dyDescent="0.45">
      <c r="A30" s="16" t="s">
        <v>69</v>
      </c>
      <c r="B30" s="17" t="s">
        <v>68</v>
      </c>
      <c r="C30" s="18">
        <v>1.05</v>
      </c>
      <c r="D30" s="19">
        <f t="shared" si="2"/>
        <v>35.264040000000001</v>
      </c>
      <c r="E30" s="18">
        <v>1</v>
      </c>
      <c r="F30" s="19">
        <f t="shared" si="8"/>
        <v>34.893099999999997</v>
      </c>
      <c r="G30" s="20">
        <f t="shared" si="0"/>
        <v>1.0630755077651585E-2</v>
      </c>
      <c r="H30" s="18">
        <v>1.05</v>
      </c>
      <c r="I30" s="21">
        <f t="shared" si="4"/>
        <v>35.264040000000001</v>
      </c>
      <c r="J30" s="18">
        <v>1</v>
      </c>
      <c r="K30" s="21">
        <f t="shared" si="7"/>
        <v>34.893099999999997</v>
      </c>
      <c r="L30" s="22">
        <f t="shared" si="1"/>
        <v>1.0630755077651585E-2</v>
      </c>
    </row>
    <row r="31" spans="1:12" ht="14.25" x14ac:dyDescent="0.45">
      <c r="A31" s="16" t="s">
        <v>67</v>
      </c>
      <c r="B31" s="17" t="s">
        <v>66</v>
      </c>
      <c r="C31" s="18">
        <v>1.58</v>
      </c>
      <c r="D31" s="19">
        <f t="shared" si="2"/>
        <v>53.063984000000005</v>
      </c>
      <c r="E31" s="18">
        <v>1.55</v>
      </c>
      <c r="F31" s="19">
        <f t="shared" si="8"/>
        <v>54.084304999999993</v>
      </c>
      <c r="G31" s="20">
        <f t="shared" si="0"/>
        <v>-1.8865380631219883E-2</v>
      </c>
      <c r="H31" s="18">
        <v>1.58</v>
      </c>
      <c r="I31" s="21">
        <f t="shared" si="4"/>
        <v>53.063984000000005</v>
      </c>
      <c r="J31" s="18">
        <v>1.55</v>
      </c>
      <c r="K31" s="21">
        <f t="shared" si="7"/>
        <v>54.084304999999993</v>
      </c>
      <c r="L31" s="22">
        <f t="shared" si="1"/>
        <v>-1.8865380631219883E-2</v>
      </c>
    </row>
    <row r="32" spans="1:12" ht="14.25" x14ac:dyDescent="0.45">
      <c r="A32" s="16" t="s">
        <v>65</v>
      </c>
      <c r="B32" s="17" t="s">
        <v>64</v>
      </c>
      <c r="C32" s="18">
        <v>2.12</v>
      </c>
      <c r="D32" s="19">
        <f t="shared" si="2"/>
        <v>71.199776</v>
      </c>
      <c r="E32" s="18">
        <v>2.11</v>
      </c>
      <c r="F32" s="19">
        <f t="shared" si="8"/>
        <v>73.62444099999999</v>
      </c>
      <c r="G32" s="20">
        <f t="shared" si="0"/>
        <v>-3.2932881622829445E-2</v>
      </c>
      <c r="H32" s="18">
        <v>2.12</v>
      </c>
      <c r="I32" s="21">
        <f t="shared" si="4"/>
        <v>71.199776</v>
      </c>
      <c r="J32" s="18">
        <v>2.11</v>
      </c>
      <c r="K32" s="21">
        <f t="shared" si="7"/>
        <v>73.62444099999999</v>
      </c>
      <c r="L32" s="22">
        <f t="shared" si="1"/>
        <v>-3.2932881622829445E-2</v>
      </c>
    </row>
    <row r="33" spans="1:12" ht="14.25" x14ac:dyDescent="0.45">
      <c r="A33" s="16" t="s">
        <v>95</v>
      </c>
      <c r="B33" s="17" t="s">
        <v>58</v>
      </c>
      <c r="C33" s="18">
        <v>1.05</v>
      </c>
      <c r="D33" s="19">
        <f t="shared" si="2"/>
        <v>35.264040000000001</v>
      </c>
      <c r="E33" s="18">
        <v>1.05</v>
      </c>
      <c r="F33" s="19">
        <f t="shared" si="8"/>
        <v>36.637754999999999</v>
      </c>
      <c r="G33" s="20">
        <f t="shared" si="0"/>
        <v>-3.7494518973665202E-2</v>
      </c>
      <c r="H33" s="18">
        <v>1.05</v>
      </c>
      <c r="I33" s="21">
        <f t="shared" si="4"/>
        <v>35.264040000000001</v>
      </c>
      <c r="J33" s="18">
        <v>1.05</v>
      </c>
      <c r="K33" s="21">
        <f t="shared" si="7"/>
        <v>36.637754999999999</v>
      </c>
      <c r="L33" s="22">
        <f t="shared" si="1"/>
        <v>-3.7494518973665202E-2</v>
      </c>
    </row>
    <row r="34" spans="1:12" ht="14.25" x14ac:dyDescent="0.45">
      <c r="A34" s="16" t="s">
        <v>96</v>
      </c>
      <c r="B34" s="17" t="s">
        <v>59</v>
      </c>
      <c r="C34" s="18">
        <v>1.06</v>
      </c>
      <c r="D34" s="19">
        <f t="shared" si="2"/>
        <v>35.599888</v>
      </c>
      <c r="E34" s="18">
        <v>1.05</v>
      </c>
      <c r="F34" s="19">
        <f t="shared" si="8"/>
        <v>36.637754999999999</v>
      </c>
      <c r="G34" s="20">
        <f t="shared" si="0"/>
        <v>-2.8327800106747767E-2</v>
      </c>
      <c r="H34" s="18">
        <v>1.06</v>
      </c>
      <c r="I34" s="21">
        <f t="shared" si="4"/>
        <v>35.599888</v>
      </c>
      <c r="J34" s="18">
        <v>1.05</v>
      </c>
      <c r="K34" s="21">
        <f t="shared" si="7"/>
        <v>36.637754999999999</v>
      </c>
      <c r="L34" s="22">
        <f t="shared" si="1"/>
        <v>-2.8327800106747767E-2</v>
      </c>
    </row>
    <row r="35" spans="1:12" ht="14.25" x14ac:dyDescent="0.45">
      <c r="A35" s="16" t="s">
        <v>98</v>
      </c>
      <c r="B35" s="17" t="s">
        <v>99</v>
      </c>
      <c r="C35" s="18">
        <v>0.66</v>
      </c>
      <c r="D35" s="19">
        <f t="shared" si="2"/>
        <v>22.165968000000003</v>
      </c>
      <c r="E35" s="18">
        <v>0.57999999999999996</v>
      </c>
      <c r="F35" s="19">
        <f t="shared" si="8"/>
        <v>20.237997999999997</v>
      </c>
      <c r="G35" s="20">
        <f t="shared" si="0"/>
        <v>9.526485771962255E-2</v>
      </c>
      <c r="H35" s="26" t="s">
        <v>51</v>
      </c>
      <c r="I35" s="21" t="s">
        <v>51</v>
      </c>
      <c r="J35" s="26" t="s">
        <v>51</v>
      </c>
      <c r="K35" s="21" t="s">
        <v>51</v>
      </c>
      <c r="L35" s="22" t="s">
        <v>51</v>
      </c>
    </row>
    <row r="36" spans="1:12" ht="14.25" x14ac:dyDescent="0.45">
      <c r="A36" s="16" t="s">
        <v>100</v>
      </c>
      <c r="B36" s="17" t="s">
        <v>101</v>
      </c>
      <c r="C36" s="18">
        <v>1.47</v>
      </c>
      <c r="D36" s="19">
        <f t="shared" si="2"/>
        <v>49.369655999999999</v>
      </c>
      <c r="E36" s="18">
        <v>1.91</v>
      </c>
      <c r="F36" s="19">
        <f t="shared" si="8"/>
        <v>66.645820999999998</v>
      </c>
      <c r="G36" s="20">
        <f t="shared" si="0"/>
        <v>-0.25922353030957485</v>
      </c>
      <c r="H36" s="26" t="s">
        <v>51</v>
      </c>
      <c r="I36" s="21" t="s">
        <v>51</v>
      </c>
      <c r="J36" s="26" t="s">
        <v>51</v>
      </c>
      <c r="K36" s="21" t="s">
        <v>51</v>
      </c>
      <c r="L36" s="22" t="s">
        <v>51</v>
      </c>
    </row>
    <row r="37" spans="1:12" ht="14.25" x14ac:dyDescent="0.45">
      <c r="A37" s="16" t="s">
        <v>102</v>
      </c>
      <c r="B37" s="17" t="s">
        <v>103</v>
      </c>
      <c r="C37" s="27">
        <v>1.54</v>
      </c>
      <c r="D37" s="19">
        <f t="shared" si="2"/>
        <v>51.720592000000003</v>
      </c>
      <c r="E37" s="27">
        <v>1.49</v>
      </c>
      <c r="F37" s="19">
        <f t="shared" si="8"/>
        <v>51.990718999999999</v>
      </c>
      <c r="G37" s="20">
        <f t="shared" si="0"/>
        <v>-5.1956773284861698E-3</v>
      </c>
      <c r="H37" s="18">
        <v>0.9</v>
      </c>
      <c r="I37" s="21">
        <f t="shared" si="4"/>
        <v>30.226320000000001</v>
      </c>
      <c r="J37" s="18">
        <v>0.92</v>
      </c>
      <c r="K37" s="21">
        <f t="shared" ref="K37:K51" si="9">J37*34.8931</f>
        <v>32.101652000000001</v>
      </c>
      <c r="L37" s="22">
        <f t="shared" si="1"/>
        <v>-5.8418551169889955E-2</v>
      </c>
    </row>
    <row r="38" spans="1:12" ht="14.25" x14ac:dyDescent="0.45">
      <c r="A38" s="23">
        <v>99458</v>
      </c>
      <c r="B38" s="25" t="s">
        <v>107</v>
      </c>
      <c r="C38" s="23">
        <v>1.22</v>
      </c>
      <c r="D38" s="19">
        <f t="shared" si="2"/>
        <v>40.973455999999999</v>
      </c>
      <c r="E38" s="23">
        <v>1.2</v>
      </c>
      <c r="F38" s="19">
        <f t="shared" si="8"/>
        <v>41.871719999999996</v>
      </c>
      <c r="G38" s="20">
        <f>(D38-F38)/F38</f>
        <v>-2.1452760956559645E-2</v>
      </c>
      <c r="H38" s="23">
        <v>0.9</v>
      </c>
      <c r="I38" s="21">
        <f t="shared" si="4"/>
        <v>30.226320000000001</v>
      </c>
      <c r="J38" s="23">
        <v>0.91</v>
      </c>
      <c r="K38" s="21">
        <f t="shared" si="9"/>
        <v>31.752720999999998</v>
      </c>
      <c r="L38" s="23" t="s">
        <v>51</v>
      </c>
    </row>
    <row r="39" spans="1:12" ht="13.05" customHeight="1" x14ac:dyDescent="0.45">
      <c r="A39" s="16" t="s">
        <v>34</v>
      </c>
      <c r="B39" s="17" t="s">
        <v>76</v>
      </c>
      <c r="C39" s="19" t="s">
        <v>51</v>
      </c>
      <c r="D39" s="19" t="s">
        <v>51</v>
      </c>
      <c r="E39" s="19" t="s">
        <v>51</v>
      </c>
      <c r="F39" s="19" t="s">
        <v>51</v>
      </c>
      <c r="G39" s="20" t="s">
        <v>51</v>
      </c>
      <c r="H39" s="18">
        <v>22.75</v>
      </c>
      <c r="I39" s="21">
        <f t="shared" si="4"/>
        <v>764.05420000000004</v>
      </c>
      <c r="J39" s="18">
        <v>22.91</v>
      </c>
      <c r="K39" s="21">
        <f t="shared" si="9"/>
        <v>799.40092099999993</v>
      </c>
      <c r="L39" s="22">
        <f t="shared" si="1"/>
        <v>-4.4216512730287302E-2</v>
      </c>
    </row>
    <row r="40" spans="1:12" ht="13.05" customHeight="1" x14ac:dyDescent="0.45">
      <c r="A40" s="16" t="s">
        <v>35</v>
      </c>
      <c r="B40" s="17" t="s">
        <v>75</v>
      </c>
      <c r="C40" s="19" t="s">
        <v>51</v>
      </c>
      <c r="D40" s="19" t="s">
        <v>51</v>
      </c>
      <c r="E40" s="19" t="s">
        <v>51</v>
      </c>
      <c r="F40" s="19" t="s">
        <v>51</v>
      </c>
      <c r="G40" s="20" t="s">
        <v>51</v>
      </c>
      <c r="H40" s="18">
        <v>11.6</v>
      </c>
      <c r="I40" s="21">
        <f t="shared" si="4"/>
        <v>389.58368000000002</v>
      </c>
      <c r="J40" s="18">
        <v>11.64</v>
      </c>
      <c r="K40" s="21">
        <f t="shared" si="9"/>
        <v>406.15568400000001</v>
      </c>
      <c r="L40" s="22">
        <f t="shared" si="1"/>
        <v>-4.0802097946264347E-2</v>
      </c>
    </row>
    <row r="41" spans="1:12" ht="13.05" customHeight="1" x14ac:dyDescent="0.45">
      <c r="A41" s="16" t="s">
        <v>74</v>
      </c>
      <c r="B41" s="17" t="s">
        <v>52</v>
      </c>
      <c r="C41" s="18">
        <v>4.12</v>
      </c>
      <c r="D41" s="19">
        <f t="shared" si="2"/>
        <v>138.36937600000002</v>
      </c>
      <c r="E41" s="18">
        <v>2.73</v>
      </c>
      <c r="F41" s="19">
        <f t="shared" ref="F41:F51" si="10">E41*34.8931</f>
        <v>95.258162999999996</v>
      </c>
      <c r="G41" s="20">
        <f t="shared" si="0"/>
        <v>0.45257237429615371</v>
      </c>
      <c r="H41" s="18">
        <v>2.65</v>
      </c>
      <c r="I41" s="21">
        <f t="shared" si="4"/>
        <v>88.999719999999996</v>
      </c>
      <c r="J41" s="18">
        <v>1.51</v>
      </c>
      <c r="K41" s="21">
        <f t="shared" si="9"/>
        <v>52.688580999999992</v>
      </c>
      <c r="L41" s="22">
        <f t="shared" si="1"/>
        <v>0.68916524815879954</v>
      </c>
    </row>
    <row r="42" spans="1:12" ht="13.05" customHeight="1" x14ac:dyDescent="0.45">
      <c r="A42" s="16" t="s">
        <v>73</v>
      </c>
      <c r="B42" s="17" t="s">
        <v>53</v>
      </c>
      <c r="C42" s="18">
        <v>2.14</v>
      </c>
      <c r="D42" s="19">
        <f t="shared" si="2"/>
        <v>71.871472000000011</v>
      </c>
      <c r="E42" s="18">
        <v>1.28</v>
      </c>
      <c r="F42" s="19">
        <f t="shared" si="10"/>
        <v>44.663167999999999</v>
      </c>
      <c r="G42" s="20">
        <f t="shared" si="0"/>
        <v>0.6091888510909037</v>
      </c>
      <c r="H42" s="18">
        <v>1.47</v>
      </c>
      <c r="I42" s="21">
        <f t="shared" si="4"/>
        <v>49.369655999999999</v>
      </c>
      <c r="J42" s="18">
        <v>0.74</v>
      </c>
      <c r="K42" s="21">
        <f t="shared" si="9"/>
        <v>25.820893999999999</v>
      </c>
      <c r="L42" s="22">
        <f t="shared" si="1"/>
        <v>0.91200413122798929</v>
      </c>
    </row>
    <row r="43" spans="1:12" ht="13.05" customHeight="1" x14ac:dyDescent="0.45">
      <c r="A43" s="16" t="s">
        <v>72</v>
      </c>
      <c r="B43" s="17" t="s">
        <v>54</v>
      </c>
      <c r="C43" s="18">
        <v>1.89</v>
      </c>
      <c r="D43" s="19">
        <f t="shared" si="2"/>
        <v>63.475271999999997</v>
      </c>
      <c r="E43" s="18">
        <v>1.2</v>
      </c>
      <c r="F43" s="19">
        <f t="shared" si="10"/>
        <v>41.871719999999996</v>
      </c>
      <c r="G43" s="20">
        <f t="shared" si="0"/>
        <v>0.51594613261647726</v>
      </c>
      <c r="H43" s="18">
        <v>1.48</v>
      </c>
      <c r="I43" s="21">
        <f t="shared" si="4"/>
        <v>49.705504000000005</v>
      </c>
      <c r="J43" s="18">
        <v>0.92</v>
      </c>
      <c r="K43" s="21">
        <f t="shared" si="9"/>
        <v>32.101652000000001</v>
      </c>
      <c r="L43" s="22">
        <f t="shared" si="1"/>
        <v>0.54837838252062554</v>
      </c>
    </row>
    <row r="44" spans="1:12" ht="14.25" x14ac:dyDescent="0.45">
      <c r="A44" s="16" t="s">
        <v>97</v>
      </c>
      <c r="B44" s="17" t="s">
        <v>57</v>
      </c>
      <c r="C44" s="18">
        <v>2.5099999999999998</v>
      </c>
      <c r="D44" s="19">
        <f t="shared" si="2"/>
        <v>84.297848000000002</v>
      </c>
      <c r="E44" s="18">
        <v>2.4</v>
      </c>
      <c r="F44" s="19">
        <f t="shared" si="10"/>
        <v>83.743439999999993</v>
      </c>
      <c r="G44" s="20">
        <f t="shared" si="0"/>
        <v>6.6203155733751727E-3</v>
      </c>
      <c r="H44" s="18">
        <v>2.2200000000000002</v>
      </c>
      <c r="I44" s="21">
        <f t="shared" si="4"/>
        <v>74.558256000000014</v>
      </c>
      <c r="J44" s="18">
        <v>2.4</v>
      </c>
      <c r="K44" s="21">
        <f t="shared" si="9"/>
        <v>83.743439999999993</v>
      </c>
      <c r="L44" s="22">
        <f t="shared" si="1"/>
        <v>-0.10968243005064013</v>
      </c>
    </row>
    <row r="45" spans="1:12" ht="13.05" customHeight="1" x14ac:dyDescent="0.45">
      <c r="A45" s="16" t="s">
        <v>38</v>
      </c>
      <c r="B45" s="17" t="s">
        <v>39</v>
      </c>
      <c r="C45" s="18">
        <v>6.27</v>
      </c>
      <c r="D45" s="19">
        <f t="shared" si="2"/>
        <v>210.576696</v>
      </c>
      <c r="E45" s="18">
        <v>6.1</v>
      </c>
      <c r="F45" s="19">
        <f t="shared" si="10"/>
        <v>212.84790999999996</v>
      </c>
      <c r="G45" s="20">
        <f t="shared" si="0"/>
        <v>-1.067059573194756E-2</v>
      </c>
      <c r="H45" s="18">
        <v>4.12</v>
      </c>
      <c r="I45" s="21">
        <f t="shared" si="4"/>
        <v>138.36937600000002</v>
      </c>
      <c r="J45" s="18">
        <v>4.2</v>
      </c>
      <c r="K45" s="21">
        <f t="shared" si="9"/>
        <v>146.55101999999999</v>
      </c>
      <c r="L45" s="22">
        <f t="shared" si="1"/>
        <v>-5.5827956707500077E-2</v>
      </c>
    </row>
    <row r="46" spans="1:12" ht="13.05" customHeight="1" x14ac:dyDescent="0.45">
      <c r="A46" s="16" t="s">
        <v>40</v>
      </c>
      <c r="B46" s="17" t="s">
        <v>41</v>
      </c>
      <c r="C46" s="18">
        <v>8.49</v>
      </c>
      <c r="D46" s="19">
        <f t="shared" si="2"/>
        <v>285.134952</v>
      </c>
      <c r="E46" s="18">
        <v>8.24</v>
      </c>
      <c r="F46" s="19">
        <f t="shared" si="10"/>
        <v>287.51914399999998</v>
      </c>
      <c r="G46" s="20">
        <f t="shared" si="0"/>
        <v>-8.292289573594392E-3</v>
      </c>
      <c r="H46" s="18">
        <v>5.6</v>
      </c>
      <c r="I46" s="21">
        <f t="shared" si="4"/>
        <v>188.07488000000001</v>
      </c>
      <c r="J46" s="18">
        <v>5.72</v>
      </c>
      <c r="K46" s="21">
        <f t="shared" si="9"/>
        <v>199.58853199999999</v>
      </c>
      <c r="L46" s="22">
        <f t="shared" si="1"/>
        <v>-5.7686941652539334E-2</v>
      </c>
    </row>
    <row r="47" spans="1:12" ht="14.25" x14ac:dyDescent="0.45">
      <c r="A47" s="16" t="s">
        <v>63</v>
      </c>
      <c r="B47" s="17" t="s">
        <v>62</v>
      </c>
      <c r="C47" s="18">
        <v>1.04</v>
      </c>
      <c r="D47" s="19">
        <f t="shared" si="2"/>
        <v>34.928192000000003</v>
      </c>
      <c r="E47" s="18">
        <v>1.05</v>
      </c>
      <c r="F47" s="19">
        <f t="shared" si="10"/>
        <v>36.637754999999999</v>
      </c>
      <c r="G47" s="20">
        <f t="shared" si="0"/>
        <v>-4.6661237840582639E-2</v>
      </c>
      <c r="H47" s="18">
        <v>0.95</v>
      </c>
      <c r="I47" s="21">
        <f t="shared" si="4"/>
        <v>31.905560000000001</v>
      </c>
      <c r="J47" s="18">
        <v>0.95</v>
      </c>
      <c r="K47" s="21">
        <f t="shared" si="9"/>
        <v>33.148444999999995</v>
      </c>
      <c r="L47" s="22">
        <f t="shared" si="1"/>
        <v>-3.7494518973665104E-2</v>
      </c>
    </row>
    <row r="48" spans="1:12" ht="14.25" x14ac:dyDescent="0.45">
      <c r="A48" s="16" t="s">
        <v>61</v>
      </c>
      <c r="B48" s="17" t="s">
        <v>60</v>
      </c>
      <c r="C48" s="18">
        <v>1.98</v>
      </c>
      <c r="D48" s="19">
        <f t="shared" si="2"/>
        <v>66.497904000000005</v>
      </c>
      <c r="E48" s="18">
        <v>1.95</v>
      </c>
      <c r="F48" s="19">
        <f t="shared" si="10"/>
        <v>68.041544999999999</v>
      </c>
      <c r="G48" s="20">
        <f t="shared" si="0"/>
        <v>-2.2686742342490809E-2</v>
      </c>
      <c r="H48" s="18">
        <v>1.9</v>
      </c>
      <c r="I48" s="21">
        <f t="shared" si="4"/>
        <v>63.811120000000003</v>
      </c>
      <c r="J48" s="18">
        <v>1.86</v>
      </c>
      <c r="K48" s="21">
        <f t="shared" si="9"/>
        <v>64.901166000000003</v>
      </c>
      <c r="L48" s="22">
        <f t="shared" si="1"/>
        <v>-1.6795476370948418E-2</v>
      </c>
    </row>
    <row r="49" spans="1:12" ht="14.25" x14ac:dyDescent="0.45">
      <c r="A49" s="16" t="s">
        <v>55</v>
      </c>
      <c r="B49" s="17" t="s">
        <v>56</v>
      </c>
      <c r="C49" s="18">
        <v>1.88</v>
      </c>
      <c r="D49" s="19">
        <f t="shared" si="2"/>
        <v>63.139423999999998</v>
      </c>
      <c r="E49" s="18">
        <v>1.83</v>
      </c>
      <c r="F49" s="19">
        <f t="shared" si="10"/>
        <v>63.854372999999995</v>
      </c>
      <c r="G49" s="20">
        <f t="shared" si="0"/>
        <v>-1.1196555011197075E-2</v>
      </c>
      <c r="H49" s="18">
        <v>1.3</v>
      </c>
      <c r="I49" s="21">
        <f t="shared" si="4"/>
        <v>43.660240000000002</v>
      </c>
      <c r="J49" s="18">
        <v>1.32</v>
      </c>
      <c r="K49" s="21">
        <f t="shared" si="9"/>
        <v>46.058892</v>
      </c>
      <c r="L49" s="22">
        <f t="shared" si="1"/>
        <v>-5.2077935352852135E-2</v>
      </c>
    </row>
    <row r="50" spans="1:12" ht="14.25" x14ac:dyDescent="0.45">
      <c r="A50" s="23" t="s">
        <v>109</v>
      </c>
      <c r="B50" s="25" t="s">
        <v>110</v>
      </c>
      <c r="C50" s="23" t="s">
        <v>125</v>
      </c>
      <c r="D50" s="19" t="s">
        <v>125</v>
      </c>
      <c r="E50" s="23">
        <v>2.64</v>
      </c>
      <c r="F50" s="19">
        <f t="shared" si="10"/>
        <v>92.117784</v>
      </c>
      <c r="G50" s="20" t="s">
        <v>51</v>
      </c>
      <c r="H50" s="23" t="s">
        <v>125</v>
      </c>
      <c r="I50" s="21" t="s">
        <v>125</v>
      </c>
      <c r="J50" s="23">
        <v>2.2200000000000002</v>
      </c>
      <c r="K50" s="21">
        <f t="shared" si="9"/>
        <v>77.462682000000001</v>
      </c>
      <c r="L50" s="23" t="s">
        <v>51</v>
      </c>
    </row>
    <row r="51" spans="1:12" ht="14.25" x14ac:dyDescent="0.45">
      <c r="A51" s="23" t="s">
        <v>111</v>
      </c>
      <c r="B51" s="25" t="s">
        <v>112</v>
      </c>
      <c r="C51" s="23" t="s">
        <v>125</v>
      </c>
      <c r="D51" s="19" t="s">
        <v>125</v>
      </c>
      <c r="E51" s="23">
        <v>1.1200000000000001</v>
      </c>
      <c r="F51" s="19">
        <f t="shared" si="10"/>
        <v>39.080272000000001</v>
      </c>
      <c r="G51" s="20" t="s">
        <v>51</v>
      </c>
      <c r="H51" s="23" t="s">
        <v>125</v>
      </c>
      <c r="I51" s="21" t="s">
        <v>125</v>
      </c>
      <c r="J51" s="23">
        <v>1.1200000000000001</v>
      </c>
      <c r="K51" s="21">
        <f t="shared" si="9"/>
        <v>39.080272000000001</v>
      </c>
      <c r="L51" s="23" t="s">
        <v>51</v>
      </c>
    </row>
    <row r="52" spans="1:12" ht="14.25" x14ac:dyDescent="0.45">
      <c r="A52" s="23" t="s">
        <v>126</v>
      </c>
      <c r="B52" s="24" t="s">
        <v>127</v>
      </c>
      <c r="C52" s="23">
        <v>1.79</v>
      </c>
      <c r="D52" s="19">
        <f t="shared" si="2"/>
        <v>60.116792000000004</v>
      </c>
      <c r="E52" s="23" t="s">
        <v>114</v>
      </c>
      <c r="F52" s="23" t="s">
        <v>114</v>
      </c>
      <c r="G52" s="23" t="s">
        <v>114</v>
      </c>
      <c r="H52" s="23">
        <v>1.48</v>
      </c>
      <c r="I52" s="21">
        <f t="shared" si="4"/>
        <v>49.705504000000005</v>
      </c>
      <c r="J52" s="23" t="s">
        <v>114</v>
      </c>
      <c r="K52" s="23" t="s">
        <v>114</v>
      </c>
      <c r="L52" s="23" t="s">
        <v>114</v>
      </c>
    </row>
    <row r="53" spans="1:12" ht="14.25" x14ac:dyDescent="0.45">
      <c r="A53" s="23" t="s">
        <v>128</v>
      </c>
      <c r="B53" s="24" t="s">
        <v>129</v>
      </c>
      <c r="C53" s="23">
        <v>2.4300000000000002</v>
      </c>
      <c r="D53" s="19">
        <f t="shared" si="2"/>
        <v>81.611064000000013</v>
      </c>
      <c r="E53" s="23" t="s">
        <v>114</v>
      </c>
      <c r="F53" s="23" t="s">
        <v>114</v>
      </c>
      <c r="G53" s="23" t="s">
        <v>114</v>
      </c>
      <c r="H53" s="23">
        <v>2.17</v>
      </c>
      <c r="I53" s="21">
        <f t="shared" si="4"/>
        <v>72.879016000000007</v>
      </c>
      <c r="J53" s="23" t="s">
        <v>114</v>
      </c>
      <c r="K53" s="23" t="s">
        <v>114</v>
      </c>
      <c r="L53" s="23" t="s">
        <v>114</v>
      </c>
    </row>
    <row r="54" spans="1:12" ht="14.25" x14ac:dyDescent="0.45">
      <c r="A54" s="23" t="s">
        <v>130</v>
      </c>
      <c r="B54" s="24" t="s">
        <v>131</v>
      </c>
      <c r="C54" s="23">
        <v>1.77</v>
      </c>
      <c r="D54" s="19">
        <f t="shared" si="2"/>
        <v>59.445095999999999</v>
      </c>
      <c r="E54" s="23" t="s">
        <v>114</v>
      </c>
      <c r="F54" s="23" t="s">
        <v>114</v>
      </c>
      <c r="G54" s="23" t="s">
        <v>114</v>
      </c>
      <c r="H54" s="23">
        <v>1.5</v>
      </c>
      <c r="I54" s="21">
        <f t="shared" si="4"/>
        <v>50.377200000000002</v>
      </c>
      <c r="J54" s="23" t="s">
        <v>114</v>
      </c>
      <c r="K54" s="23" t="s">
        <v>114</v>
      </c>
      <c r="L54" s="23" t="s">
        <v>114</v>
      </c>
    </row>
    <row r="55" spans="1:12" ht="14.25" x14ac:dyDescent="0.45">
      <c r="A55" s="23" t="s">
        <v>132</v>
      </c>
      <c r="B55" s="24" t="s">
        <v>133</v>
      </c>
      <c r="C55" s="23">
        <v>1.88</v>
      </c>
      <c r="D55" s="19">
        <f t="shared" si="2"/>
        <v>63.139423999999998</v>
      </c>
      <c r="E55" s="23" t="s">
        <v>114</v>
      </c>
      <c r="F55" s="23" t="s">
        <v>114</v>
      </c>
      <c r="G55" s="23" t="s">
        <v>114</v>
      </c>
      <c r="H55" s="23">
        <v>1.44</v>
      </c>
      <c r="I55" s="21">
        <f t="shared" si="4"/>
        <v>48.362112000000003</v>
      </c>
      <c r="J55" s="23" t="s">
        <v>114</v>
      </c>
      <c r="K55" s="23" t="s">
        <v>114</v>
      </c>
      <c r="L55" s="23" t="s">
        <v>114</v>
      </c>
    </row>
    <row r="56" spans="1:12" ht="14.25" x14ac:dyDescent="0.45">
      <c r="A56" s="23" t="s">
        <v>134</v>
      </c>
      <c r="B56" s="24" t="s">
        <v>135</v>
      </c>
      <c r="C56" s="23">
        <v>1.48</v>
      </c>
      <c r="D56" s="19">
        <f t="shared" si="2"/>
        <v>49.705504000000005</v>
      </c>
      <c r="E56" s="23" t="s">
        <v>114</v>
      </c>
      <c r="F56" s="23" t="s">
        <v>114</v>
      </c>
      <c r="G56" s="23" t="s">
        <v>114</v>
      </c>
      <c r="H56" s="23">
        <v>1.04</v>
      </c>
      <c r="I56" s="21">
        <f t="shared" si="4"/>
        <v>34.928192000000003</v>
      </c>
      <c r="J56" s="23" t="s">
        <v>114</v>
      </c>
      <c r="K56" s="23" t="s">
        <v>114</v>
      </c>
      <c r="L56" s="23" t="s">
        <v>114</v>
      </c>
    </row>
  </sheetData>
  <mergeCells count="12">
    <mergeCell ref="A1:L1"/>
    <mergeCell ref="A2:L2"/>
    <mergeCell ref="C3:G3"/>
    <mergeCell ref="H3:L3"/>
    <mergeCell ref="E4:F4"/>
    <mergeCell ref="G4:G5"/>
    <mergeCell ref="H4:I4"/>
    <mergeCell ref="J4:K4"/>
    <mergeCell ref="L4:L5"/>
    <mergeCell ref="A3:A5"/>
    <mergeCell ref="B3:B5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Allergy</vt:lpstr>
      <vt:lpstr>Case sample</vt:lpstr>
      <vt:lpstr>E&amp;M</vt:lpstr>
    </vt:vector>
  </TitlesOfParts>
  <Company>Holland &amp; Knight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Lawfirm</dc:creator>
  <cp:lastModifiedBy>Michaela Hollis</cp:lastModifiedBy>
  <cp:lastPrinted>2010-11-17T18:03:17Z</cp:lastPrinted>
  <dcterms:created xsi:type="dcterms:W3CDTF">2010-07-01T20:32:45Z</dcterms:created>
  <dcterms:modified xsi:type="dcterms:W3CDTF">2021-07-17T20:29:42Z</dcterms:modified>
</cp:coreProperties>
</file>